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131" yWindow="225" windowWidth="19440" windowHeight="7635" tabRatio="663" activeTab="0"/>
  </bookViews>
  <sheets>
    <sheet name="ср.балл" sheetId="1" r:id="rId1"/>
    <sheet name="100б-2019" sheetId="2" r:id="rId2"/>
    <sheet name="неуд.-2019" sheetId="3" r:id="rId3"/>
    <sheet name="80-99" sheetId="4" r:id="rId4"/>
    <sheet name="ср.б.по оо " sheetId="5" r:id="rId5"/>
    <sheet name="ср.б.с кол-вом" sheetId="6" r:id="rId6"/>
    <sheet name="ср.б. разница с городом" sheetId="7" r:id="rId7"/>
  </sheets>
  <definedNames>
    <definedName name="_xlnm._FilterDatabase" localSheetId="1" hidden="1">'100б-2019'!$A$4:$BF$85</definedName>
    <definedName name="_xlnm._FilterDatabase" localSheetId="2" hidden="1">'неуд.-2019'!$A$4:$BJ$85</definedName>
    <definedName name="_xlnm._FilterDatabase" localSheetId="6" hidden="1">'ср.б. разница с городом'!$A$2:$AB$82</definedName>
    <definedName name="_xlnm._FilterDatabase" localSheetId="4" hidden="1">'ср.б.по оо '!$A$2:$P$82</definedName>
    <definedName name="_xlnm._FilterDatabase" localSheetId="5" hidden="1">'ср.б.с кол-вом'!$A$2:$Z$82</definedName>
  </definedNames>
  <calcPr fullCalcOnLoad="1"/>
</workbook>
</file>

<file path=xl/sharedStrings.xml><?xml version="1.0" encoding="utf-8"?>
<sst xmlns="http://schemas.openxmlformats.org/spreadsheetml/2006/main" count="560" uniqueCount="182">
  <si>
    <t>№ ОУ</t>
  </si>
  <si>
    <t>ИКТ</t>
  </si>
  <si>
    <t>биология</t>
  </si>
  <si>
    <t>история</t>
  </si>
  <si>
    <t>обществознание</t>
  </si>
  <si>
    <t>химия</t>
  </si>
  <si>
    <t>физика</t>
  </si>
  <si>
    <t>анг.</t>
  </si>
  <si>
    <t>нем</t>
  </si>
  <si>
    <t>фр.</t>
  </si>
  <si>
    <t>СОШ № 1</t>
  </si>
  <si>
    <t>СОШ № 3</t>
  </si>
  <si>
    <t>СОШ № 4</t>
  </si>
  <si>
    <t>СОШ № 5</t>
  </si>
  <si>
    <t>СОШ № 6</t>
  </si>
  <si>
    <t>СОШ № 8</t>
  </si>
  <si>
    <t>СОШ № 10</t>
  </si>
  <si>
    <t>СОШ № 11</t>
  </si>
  <si>
    <t>СОШ № 15</t>
  </si>
  <si>
    <t>СОШ № 16</t>
  </si>
  <si>
    <t>СОШ № 18</t>
  </si>
  <si>
    <t>СОШ № 19</t>
  </si>
  <si>
    <t>СОШ № 23</t>
  </si>
  <si>
    <t>СОШ № 24</t>
  </si>
  <si>
    <t>СОШ № 25</t>
  </si>
  <si>
    <t>СОШ № 31</t>
  </si>
  <si>
    <t>СОШ № 32</t>
  </si>
  <si>
    <t>СОШ № 34</t>
  </si>
  <si>
    <t>СОШ № 35</t>
  </si>
  <si>
    <t>СОШ № 38</t>
  </si>
  <si>
    <t>СОШ № 39</t>
  </si>
  <si>
    <t>СОШ № 40</t>
  </si>
  <si>
    <t>СОШ № 41</t>
  </si>
  <si>
    <t>СОШ № 46</t>
  </si>
  <si>
    <t>СОШ № 47</t>
  </si>
  <si>
    <t>СОШ № 48</t>
  </si>
  <si>
    <t>СОШ № 51</t>
  </si>
  <si>
    <t>СОШ № 52</t>
  </si>
  <si>
    <t>СОШ № 53</t>
  </si>
  <si>
    <t>СОШ № 54</t>
  </si>
  <si>
    <t>СОШ № 56</t>
  </si>
  <si>
    <t>СОШ № 57</t>
  </si>
  <si>
    <t>СОШ № 60</t>
  </si>
  <si>
    <t>СОШ № 61</t>
  </si>
  <si>
    <t>СОШ № 62</t>
  </si>
  <si>
    <t>СОШ № 63</t>
  </si>
  <si>
    <t>СОШ № 65</t>
  </si>
  <si>
    <t>СОШ № 68</t>
  </si>
  <si>
    <t>СОШ № 69</t>
  </si>
  <si>
    <t>СОШ № 70</t>
  </si>
  <si>
    <t>СОШ № 71</t>
  </si>
  <si>
    <t>СОШ № 72</t>
  </si>
  <si>
    <t>СОШ № 76</t>
  </si>
  <si>
    <t>СОШ № 78</t>
  </si>
  <si>
    <t>СОШ № 83</t>
  </si>
  <si>
    <t>СОШ № 84</t>
  </si>
  <si>
    <t>СОШ № 95</t>
  </si>
  <si>
    <t>Гимназия № 1</t>
  </si>
  <si>
    <t>Гимназия № 2</t>
  </si>
  <si>
    <t>Гимназия № 3</t>
  </si>
  <si>
    <t>Гимназия № 4</t>
  </si>
  <si>
    <t>Гимназия № 5</t>
  </si>
  <si>
    <t>Гимназия № 6</t>
  </si>
  <si>
    <t>Гимназия № 7</t>
  </si>
  <si>
    <t>Гимназия № 8</t>
  </si>
  <si>
    <t>Лицей № 1</t>
  </si>
  <si>
    <t>Лицей № 2</t>
  </si>
  <si>
    <t>Лицей № 3</t>
  </si>
  <si>
    <t>Лицей № 4</t>
  </si>
  <si>
    <t>Лицей № 5</t>
  </si>
  <si>
    <t>Лицей № 6</t>
  </si>
  <si>
    <t>Лицей № 7</t>
  </si>
  <si>
    <t>Лицей № 8</t>
  </si>
  <si>
    <t>Лицей № 9</t>
  </si>
  <si>
    <t>ФМЛ</t>
  </si>
  <si>
    <t>рус.яз.</t>
  </si>
  <si>
    <t>матем. (проф.</t>
  </si>
  <si>
    <t>НОУ Олимп</t>
  </si>
  <si>
    <t>СОШ Экополис</t>
  </si>
  <si>
    <t>Предмет</t>
  </si>
  <si>
    <t>Разница в баллах с областным показателем</t>
  </si>
  <si>
    <t xml:space="preserve">Кол-во 100б. </t>
  </si>
  <si>
    <t>Кол-во 95-99 б.</t>
  </si>
  <si>
    <t>Кол-во неудовл.рез-тов</t>
  </si>
  <si>
    <t>Русский язык</t>
  </si>
  <si>
    <t>Физика</t>
  </si>
  <si>
    <t>Английский язык</t>
  </si>
  <si>
    <t>Немецкий язык</t>
  </si>
  <si>
    <t>Французский язык</t>
  </si>
  <si>
    <t>Литература</t>
  </si>
  <si>
    <t>География</t>
  </si>
  <si>
    <t>Биология</t>
  </si>
  <si>
    <t>Химия</t>
  </si>
  <si>
    <t>Обществознание</t>
  </si>
  <si>
    <t>История</t>
  </si>
  <si>
    <t>Кол-во участников</t>
  </si>
  <si>
    <t>литература</t>
  </si>
  <si>
    <t>география</t>
  </si>
  <si>
    <t>Средний балл по городу</t>
  </si>
  <si>
    <t>разница</t>
  </si>
  <si>
    <t>СОШ № 67</t>
  </si>
  <si>
    <t>матем (баз)</t>
  </si>
  <si>
    <t>ОР-АВНЕР</t>
  </si>
  <si>
    <t>Прав. гимназия</t>
  </si>
  <si>
    <t>Средний балл по ОО</t>
  </si>
  <si>
    <t>итого</t>
  </si>
  <si>
    <t>СОШ № 17</t>
  </si>
  <si>
    <t>СОШ № 37</t>
  </si>
  <si>
    <t>СОШ № 49</t>
  </si>
  <si>
    <t>СОШ № 64</t>
  </si>
  <si>
    <t>СОШ № 80</t>
  </si>
  <si>
    <t>СОШ № 85</t>
  </si>
  <si>
    <t>Кол-во выпускников набравших:</t>
  </si>
  <si>
    <t>от 80 до 89 баллов</t>
  </si>
  <si>
    <t>от 90 до 99 баллов</t>
  </si>
  <si>
    <t>Всего:</t>
  </si>
  <si>
    <t>от 80 до 99 баллов</t>
  </si>
  <si>
    <t xml:space="preserve">% от сдававших предмет </t>
  </si>
  <si>
    <t>разница с прошлым годом%</t>
  </si>
  <si>
    <t>Математика профиль</t>
  </si>
  <si>
    <t>Всего обучающихся</t>
  </si>
  <si>
    <t>Неудовлетворительные результаты</t>
  </si>
  <si>
    <t>матем (проф)</t>
  </si>
  <si>
    <t xml:space="preserve">литература </t>
  </si>
  <si>
    <t>стобалльники</t>
  </si>
  <si>
    <t>обл.</t>
  </si>
  <si>
    <t xml:space="preserve">рус.яз. </t>
  </si>
  <si>
    <t>ср.балл</t>
  </si>
  <si>
    <t>Итого</t>
  </si>
  <si>
    <t>Берд.СОШ</t>
  </si>
  <si>
    <t>Общий итог</t>
  </si>
  <si>
    <t xml:space="preserve">география </t>
  </si>
  <si>
    <t>0 (1)</t>
  </si>
  <si>
    <t>4 (1)</t>
  </si>
  <si>
    <t>3 (7)</t>
  </si>
  <si>
    <t>0(1)</t>
  </si>
  <si>
    <t>СОШ № 86</t>
  </si>
  <si>
    <t xml:space="preserve">Средний балл по области   </t>
  </si>
  <si>
    <t>Матем (проф)</t>
  </si>
  <si>
    <t>Математика (баз)</t>
  </si>
  <si>
    <t>общее кол-во</t>
  </si>
  <si>
    <t>Средний балл по ОО с кол-вом участников</t>
  </si>
  <si>
    <t>Экополис</t>
  </si>
  <si>
    <t>Прав. Гимн.</t>
  </si>
  <si>
    <t>Бердянская СОШ</t>
  </si>
  <si>
    <t>10 (все пересдали базу)</t>
  </si>
  <si>
    <t>0 (до пересдачи 4)</t>
  </si>
  <si>
    <t>Средний балл по ОО в сравнении с городским</t>
  </si>
  <si>
    <t>Показатель среднего балла по предметам ЕГЭ в 2020 году</t>
  </si>
  <si>
    <t>0,78</t>
  </si>
  <si>
    <t>5,06</t>
  </si>
  <si>
    <t xml:space="preserve">% от сдававших предмет в 2019 году </t>
  </si>
  <si>
    <t>СОШ № 79</t>
  </si>
  <si>
    <t>-0,77</t>
  </si>
  <si>
    <t>3,15</t>
  </si>
  <si>
    <t>Берд. СОШ</t>
  </si>
  <si>
    <t>СОШ № 21</t>
  </si>
  <si>
    <t>-1,16</t>
  </si>
  <si>
    <t>-0,49</t>
  </si>
  <si>
    <t>4</t>
  </si>
  <si>
    <t>2,8</t>
  </si>
  <si>
    <t>-0,7</t>
  </si>
  <si>
    <t>8,5</t>
  </si>
  <si>
    <t>30</t>
  </si>
  <si>
    <t>-4,46</t>
  </si>
  <si>
    <t>3,59</t>
  </si>
  <si>
    <t>2,17</t>
  </si>
  <si>
    <t>н/фр</t>
  </si>
  <si>
    <t>Прав. гимн.</t>
  </si>
  <si>
    <t>нем/фр.</t>
  </si>
  <si>
    <t>нем/фр</t>
  </si>
  <si>
    <t>Количество выпускников, набравших высокие баллы по предметам ЕГЭ в 2020 году</t>
  </si>
  <si>
    <t>2,14</t>
  </si>
  <si>
    <t>-0,17</t>
  </si>
  <si>
    <t>3,66</t>
  </si>
  <si>
    <t>-4,58</t>
  </si>
  <si>
    <t>-1,49</t>
  </si>
  <si>
    <t>2,95</t>
  </si>
  <si>
    <t>-4,57</t>
  </si>
  <si>
    <t>0,76</t>
  </si>
  <si>
    <t>-0,23</t>
  </si>
  <si>
    <t>4,91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</si>
</sst>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u val="single"/>
      <sz val="10"/>
      <color indexed="8"/>
      <name val="Times New Roman"/>
      <family val="1"/>
    </font>
    <font>
      <sz val="11"/>
      <color indexed="3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4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theme="1"/>
      <name val="Calibri"/>
      <family val="2"/>
    </font>
    <font>
      <u val="single"/>
      <sz val="10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4" tint="0.799979984760284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 vertical="top" wrapText="1"/>
    </xf>
    <xf numFmtId="0" fontId="49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 applyProtection="1">
      <alignment horizontal="left" vertical="top" wrapText="1"/>
      <protection/>
    </xf>
    <xf numFmtId="0" fontId="50" fillId="33" borderId="1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50" fillId="0" borderId="0" xfId="0" applyFont="1" applyAlignment="1">
      <alignment horizontal="left" vertical="top" wrapText="1"/>
    </xf>
    <xf numFmtId="0" fontId="5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52" fillId="0" borderId="10" xfId="0" applyFont="1" applyBorder="1" applyAlignment="1">
      <alignment horizontal="left" vertical="top" wrapText="1"/>
    </xf>
    <xf numFmtId="0" fontId="53" fillId="3" borderId="10" xfId="0" applyFont="1" applyFill="1" applyBorder="1" applyAlignment="1">
      <alignment horizontal="center" wrapText="1"/>
    </xf>
    <xf numFmtId="0" fontId="50" fillId="0" borderId="11" xfId="0" applyFont="1" applyBorder="1" applyAlignment="1">
      <alignment horizontal="left" vertical="top" wrapText="1"/>
    </xf>
    <xf numFmtId="0" fontId="53" fillId="33" borderId="10" xfId="0" applyFont="1" applyFill="1" applyBorder="1" applyAlignment="1">
      <alignment horizontal="center" wrapText="1"/>
    </xf>
    <xf numFmtId="0" fontId="50" fillId="0" borderId="11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left" vertical="top" wrapText="1"/>
    </xf>
    <xf numFmtId="0" fontId="50" fillId="0" borderId="0" xfId="0" applyFont="1" applyBorder="1" applyAlignment="1">
      <alignment horizontal="center" vertical="top" wrapText="1"/>
    </xf>
    <xf numFmtId="0" fontId="0" fillId="6" borderId="10" xfId="0" applyFill="1" applyBorder="1" applyAlignment="1">
      <alignment/>
    </xf>
    <xf numFmtId="0" fontId="50" fillId="0" borderId="10" xfId="0" applyFont="1" applyBorder="1" applyAlignment="1">
      <alignment horizontal="left" vertical="top" wrapText="1"/>
    </xf>
    <xf numFmtId="0" fontId="50" fillId="0" borderId="11" xfId="0" applyFont="1" applyBorder="1" applyAlignment="1">
      <alignment horizontal="left" vertical="top" wrapText="1"/>
    </xf>
    <xf numFmtId="0" fontId="48" fillId="6" borderId="10" xfId="0" applyFont="1" applyFill="1" applyBorder="1" applyAlignment="1">
      <alignment horizontal="left" vertical="top" wrapText="1"/>
    </xf>
    <xf numFmtId="0" fontId="48" fillId="33" borderId="10" xfId="0" applyFont="1" applyFill="1" applyBorder="1" applyAlignment="1">
      <alignment horizontal="left" vertical="top" wrapText="1"/>
    </xf>
    <xf numFmtId="0" fontId="53" fillId="33" borderId="10" xfId="0" applyFont="1" applyFill="1" applyBorder="1" applyAlignment="1">
      <alignment vertical="top" wrapText="1"/>
    </xf>
    <xf numFmtId="0" fontId="50" fillId="0" borderId="10" xfId="0" applyFont="1" applyBorder="1" applyAlignment="1">
      <alignment horizontal="left" vertical="top" wrapText="1"/>
    </xf>
    <xf numFmtId="0" fontId="0" fillId="33" borderId="10" xfId="0" applyFont="1" applyFill="1" applyBorder="1" applyAlignment="1">
      <alignment/>
    </xf>
    <xf numFmtId="0" fontId="50" fillId="0" borderId="10" xfId="0" applyFont="1" applyBorder="1" applyAlignment="1">
      <alignment horizontal="left" vertical="top" wrapText="1"/>
    </xf>
    <xf numFmtId="0" fontId="50" fillId="0" borderId="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48" fillId="33" borderId="11" xfId="0" applyFont="1" applyFill="1" applyBorder="1" applyAlignment="1">
      <alignment horizontal="left" vertical="top" wrapText="1"/>
    </xf>
    <xf numFmtId="0" fontId="48" fillId="33" borderId="12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6" borderId="10" xfId="0" applyFont="1" applyFill="1" applyBorder="1" applyAlignment="1">
      <alignment horizontal="left" vertical="top" wrapText="1"/>
    </xf>
    <xf numFmtId="0" fontId="52" fillId="6" borderId="10" xfId="0" applyFont="1" applyFill="1" applyBorder="1" applyAlignment="1">
      <alignment horizontal="left" vertical="top" wrapText="1"/>
    </xf>
    <xf numFmtId="0" fontId="48" fillId="33" borderId="11" xfId="0" applyNumberFormat="1" applyFont="1" applyFill="1" applyBorder="1" applyAlignment="1">
      <alignment horizontal="left" vertical="top" wrapText="1"/>
    </xf>
    <xf numFmtId="0" fontId="48" fillId="6" borderId="12" xfId="0" applyFont="1" applyFill="1" applyBorder="1" applyAlignment="1">
      <alignment horizontal="left" vertical="top" wrapText="1"/>
    </xf>
    <xf numFmtId="0" fontId="48" fillId="6" borderId="11" xfId="0" applyFont="1" applyFill="1" applyBorder="1" applyAlignment="1">
      <alignment horizontal="left" vertical="top" wrapText="1"/>
    </xf>
    <xf numFmtId="0" fontId="48" fillId="6" borderId="10" xfId="0" applyFont="1" applyFill="1" applyBorder="1" applyAlignment="1" applyProtection="1">
      <alignment horizontal="left" vertical="top" wrapText="1"/>
      <protection/>
    </xf>
    <xf numFmtId="0" fontId="48" fillId="6" borderId="11" xfId="0" applyNumberFormat="1" applyFont="1" applyFill="1" applyBorder="1" applyAlignment="1">
      <alignment horizontal="left" vertical="top" wrapText="1"/>
    </xf>
    <xf numFmtId="0" fontId="48" fillId="6" borderId="10" xfId="0" applyNumberFormat="1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48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52" fillId="0" borderId="14" xfId="0" applyFont="1" applyBorder="1" applyAlignment="1">
      <alignment horizontal="left" vertical="top" wrapText="1"/>
    </xf>
    <xf numFmtId="0" fontId="50" fillId="33" borderId="10" xfId="0" applyFont="1" applyFill="1" applyBorder="1" applyAlignment="1">
      <alignment horizontal="right" vertical="top" wrapText="1"/>
    </xf>
    <xf numFmtId="0" fontId="54" fillId="33" borderId="10" xfId="0" applyFont="1" applyFill="1" applyBorder="1" applyAlignment="1">
      <alignment horizontal="left" vertical="top" textRotation="90" wrapText="1"/>
    </xf>
    <xf numFmtId="0" fontId="50" fillId="0" borderId="11" xfId="0" applyFont="1" applyBorder="1" applyAlignment="1">
      <alignment horizontal="left" vertical="top" wrapText="1"/>
    </xf>
    <xf numFmtId="0" fontId="50" fillId="33" borderId="14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top" textRotation="90" wrapText="1"/>
    </xf>
    <xf numFmtId="0" fontId="48" fillId="33" borderId="10" xfId="0" applyNumberFormat="1" applyFont="1" applyFill="1" applyBorder="1" applyAlignment="1">
      <alignment horizontal="left" vertical="top" wrapText="1"/>
    </xf>
    <xf numFmtId="0" fontId="48" fillId="33" borderId="11" xfId="0" applyFont="1" applyFill="1" applyBorder="1" applyAlignment="1" applyProtection="1">
      <alignment horizontal="left" vertical="top" wrapText="1"/>
      <protection/>
    </xf>
    <xf numFmtId="0" fontId="2" fillId="33" borderId="12" xfId="0" applyFont="1" applyFill="1" applyBorder="1" applyAlignment="1">
      <alignment horizontal="left" vertical="top" wrapText="1"/>
    </xf>
    <xf numFmtId="0" fontId="52" fillId="33" borderId="10" xfId="0" applyFont="1" applyFill="1" applyBorder="1" applyAlignment="1">
      <alignment horizontal="left" vertical="top" wrapText="1"/>
    </xf>
    <xf numFmtId="0" fontId="50" fillId="6" borderId="14" xfId="0" applyFont="1" applyFill="1" applyBorder="1" applyAlignment="1">
      <alignment horizontal="center" vertical="center" wrapText="1"/>
    </xf>
    <xf numFmtId="0" fontId="50" fillId="6" borderId="14" xfId="0" applyFont="1" applyFill="1" applyBorder="1" applyAlignment="1">
      <alignment horizontal="center" vertical="center"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48" fillId="33" borderId="10" xfId="0" applyFont="1" applyFill="1" applyBorder="1" applyAlignment="1" applyProtection="1">
      <alignment horizontal="left" vertical="top" wrapText="1"/>
      <protection/>
    </xf>
    <xf numFmtId="0" fontId="50" fillId="0" borderId="0" xfId="0" applyFont="1" applyBorder="1" applyAlignment="1">
      <alignment horizontal="center" vertical="top" wrapText="1"/>
    </xf>
    <xf numFmtId="0" fontId="48" fillId="33" borderId="12" xfId="0" applyNumberFormat="1" applyFont="1" applyFill="1" applyBorder="1" applyAlignment="1">
      <alignment horizontal="left" vertical="top" wrapText="1"/>
    </xf>
    <xf numFmtId="0" fontId="50" fillId="2" borderId="10" xfId="0" applyFont="1" applyFill="1" applyBorder="1" applyAlignment="1">
      <alignment horizontal="center" vertical="top" textRotation="90" wrapText="1"/>
    </xf>
    <xf numFmtId="0" fontId="50" fillId="0" borderId="0" xfId="0" applyFont="1" applyBorder="1" applyAlignment="1">
      <alignment horizontal="center" vertical="top" wrapText="1"/>
    </xf>
    <xf numFmtId="0" fontId="55" fillId="33" borderId="10" xfId="0" applyFont="1" applyFill="1" applyBorder="1" applyAlignment="1">
      <alignment horizontal="left" vertical="top" wrapText="1"/>
    </xf>
    <xf numFmtId="0" fontId="56" fillId="0" borderId="10" xfId="0" applyFont="1" applyBorder="1" applyAlignment="1">
      <alignment/>
    </xf>
    <xf numFmtId="0" fontId="51" fillId="7" borderId="10" xfId="0" applyFont="1" applyFill="1" applyBorder="1" applyAlignment="1">
      <alignment horizontal="center" vertical="top" wrapText="1"/>
    </xf>
    <xf numFmtId="0" fontId="53" fillId="7" borderId="10" xfId="0" applyFont="1" applyFill="1" applyBorder="1" applyAlignment="1">
      <alignment horizontal="center" vertical="top" wrapText="1"/>
    </xf>
    <xf numFmtId="0" fontId="57" fillId="7" borderId="10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left" vertical="top" wrapText="1"/>
    </xf>
    <xf numFmtId="0" fontId="50" fillId="33" borderId="14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 wrapText="1"/>
    </xf>
    <xf numFmtId="0" fontId="48" fillId="6" borderId="12" xfId="0" applyNumberFormat="1" applyFont="1" applyFill="1" applyBorder="1" applyAlignment="1">
      <alignment horizontal="left" vertical="top" wrapText="1"/>
    </xf>
    <xf numFmtId="0" fontId="50" fillId="0" borderId="10" xfId="0" applyFont="1" applyBorder="1" applyAlignment="1">
      <alignment horizontal="left" vertical="top" wrapText="1"/>
    </xf>
    <xf numFmtId="0" fontId="50" fillId="33" borderId="14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NumberFormat="1" applyFill="1" applyBorder="1" applyAlignment="1">
      <alignment vertical="top"/>
    </xf>
    <xf numFmtId="0" fontId="50" fillId="0" borderId="11" xfId="0" applyFont="1" applyBorder="1" applyAlignment="1">
      <alignment vertical="top" wrapText="1"/>
    </xf>
    <xf numFmtId="0" fontId="50" fillId="0" borderId="12" xfId="0" applyFont="1" applyBorder="1" applyAlignment="1">
      <alignment vertical="top" wrapText="1"/>
    </xf>
    <xf numFmtId="0" fontId="50" fillId="0" borderId="17" xfId="0" applyFont="1" applyBorder="1" applyAlignment="1">
      <alignment vertical="top" wrapText="1"/>
    </xf>
    <xf numFmtId="0" fontId="50" fillId="0" borderId="10" xfId="0" applyFont="1" applyBorder="1" applyAlignment="1">
      <alignment horizontal="left" vertical="top" wrapText="1"/>
    </xf>
    <xf numFmtId="0" fontId="57" fillId="33" borderId="10" xfId="0" applyFont="1" applyFill="1" applyBorder="1" applyAlignment="1">
      <alignment horizontal="center" vertical="top" wrapText="1"/>
    </xf>
    <xf numFmtId="0" fontId="53" fillId="33" borderId="10" xfId="0" applyFont="1" applyFill="1" applyBorder="1" applyAlignment="1">
      <alignment horizontal="center" vertical="top" wrapText="1"/>
    </xf>
    <xf numFmtId="0" fontId="57" fillId="33" borderId="10" xfId="0" applyFont="1" applyFill="1" applyBorder="1" applyAlignment="1">
      <alignment horizontal="center"/>
    </xf>
    <xf numFmtId="0" fontId="0" fillId="0" borderId="0" xfId="0" applyAlignment="1">
      <alignment vertical="top" wrapText="1"/>
    </xf>
    <xf numFmtId="0" fontId="57" fillId="0" borderId="0" xfId="0" applyFont="1" applyAlignment="1">
      <alignment vertical="top" wrapText="1"/>
    </xf>
    <xf numFmtId="0" fontId="57" fillId="3" borderId="10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5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49" fontId="57" fillId="33" borderId="10" xfId="0" applyNumberFormat="1" applyFont="1" applyFill="1" applyBorder="1" applyAlignment="1">
      <alignment horizontal="center" vertical="top" wrapText="1"/>
    </xf>
    <xf numFmtId="0" fontId="50" fillId="0" borderId="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left" vertical="top" wrapText="1"/>
    </xf>
    <xf numFmtId="0" fontId="50" fillId="0" borderId="0" xfId="0" applyFont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top" textRotation="90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0" fontId="50" fillId="0" borderId="10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 applyProtection="1">
      <alignment horizontal="left" vertical="top" wrapText="1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wrapText="1"/>
    </xf>
    <xf numFmtId="0" fontId="52" fillId="0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right" vertical="top" wrapText="1"/>
    </xf>
    <xf numFmtId="0" fontId="50" fillId="0" borderId="10" xfId="0" applyFont="1" applyFill="1" applyBorder="1" applyAlignment="1">
      <alignment horizontal="justify" vertical="top" wrapText="1"/>
    </xf>
    <xf numFmtId="0" fontId="0" fillId="2" borderId="10" xfId="0" applyFill="1" applyBorder="1" applyAlignment="1">
      <alignment/>
    </xf>
    <xf numFmtId="0" fontId="53" fillId="33" borderId="10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left" vertical="top" wrapText="1"/>
    </xf>
    <xf numFmtId="0" fontId="51" fillId="33" borderId="10" xfId="0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50" fillId="0" borderId="18" xfId="0" applyFont="1" applyBorder="1" applyAlignment="1">
      <alignment vertical="top" wrapText="1"/>
    </xf>
    <xf numFmtId="0" fontId="54" fillId="2" borderId="10" xfId="0" applyFont="1" applyFill="1" applyBorder="1" applyAlignment="1">
      <alignment horizontal="center" vertical="top" textRotation="90" wrapText="1"/>
    </xf>
    <xf numFmtId="0" fontId="50" fillId="2" borderId="10" xfId="0" applyFont="1" applyFill="1" applyBorder="1" applyAlignment="1">
      <alignment horizontal="left" vertical="top" wrapText="1"/>
    </xf>
    <xf numFmtId="2" fontId="57" fillId="33" borderId="10" xfId="0" applyNumberFormat="1" applyFont="1" applyFill="1" applyBorder="1" applyAlignment="1">
      <alignment horizontal="center" vertical="top" wrapText="1"/>
    </xf>
    <xf numFmtId="176" fontId="57" fillId="7" borderId="10" xfId="0" applyNumberFormat="1" applyFont="1" applyFill="1" applyBorder="1" applyAlignment="1">
      <alignment horizontal="center" vertical="top" wrapText="1"/>
    </xf>
    <xf numFmtId="49" fontId="57" fillId="0" borderId="10" xfId="0" applyNumberFormat="1" applyFont="1" applyBorder="1" applyAlignment="1">
      <alignment horizontal="center" vertical="top" wrapText="1"/>
    </xf>
    <xf numFmtId="0" fontId="50" fillId="0" borderId="10" xfId="0" applyFont="1" applyBorder="1" applyAlignment="1">
      <alignment horizontal="left" vertical="top" wrapText="1"/>
    </xf>
    <xf numFmtId="0" fontId="50" fillId="33" borderId="14" xfId="0" applyFont="1" applyFill="1" applyBorder="1" applyAlignment="1">
      <alignment horizontal="center" vertical="center"/>
    </xf>
    <xf numFmtId="0" fontId="58" fillId="2" borderId="10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/>
    </xf>
    <xf numFmtId="0" fontId="50" fillId="0" borderId="10" xfId="0" applyFont="1" applyBorder="1" applyAlignment="1">
      <alignment horizontal="left" vertical="top" wrapText="1"/>
    </xf>
    <xf numFmtId="0" fontId="50" fillId="33" borderId="14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top" wrapText="1"/>
    </xf>
    <xf numFmtId="176" fontId="57" fillId="33" borderId="10" xfId="0" applyNumberFormat="1" applyFont="1" applyFill="1" applyBorder="1" applyAlignment="1">
      <alignment horizontal="center" vertical="top"/>
    </xf>
    <xf numFmtId="0" fontId="56" fillId="0" borderId="19" xfId="0" applyFont="1" applyBorder="1" applyAlignment="1">
      <alignment horizontal="center"/>
    </xf>
    <xf numFmtId="0" fontId="57" fillId="33" borderId="10" xfId="0" applyFont="1" applyFill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2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 wrapText="1"/>
    </xf>
    <xf numFmtId="0" fontId="53" fillId="33" borderId="10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50" fillId="0" borderId="20" xfId="0" applyFont="1" applyBorder="1" applyAlignment="1">
      <alignment horizontal="center" vertical="top" wrapText="1"/>
    </xf>
    <xf numFmtId="0" fontId="50" fillId="0" borderId="21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50" fillId="0" borderId="19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left" vertical="top" wrapText="1"/>
    </xf>
    <xf numFmtId="0" fontId="0" fillId="0" borderId="21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50" fillId="0" borderId="22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 vertical="top" wrapText="1"/>
    </xf>
    <xf numFmtId="0" fontId="56" fillId="0" borderId="14" xfId="0" applyFont="1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51" fillId="33" borderId="10" xfId="0" applyFont="1" applyFill="1" applyBorder="1" applyAlignment="1">
      <alignment horizontal="center" vertical="top" wrapText="1"/>
    </xf>
    <xf numFmtId="0" fontId="56" fillId="33" borderId="10" xfId="0" applyFont="1" applyFill="1" applyBorder="1" applyAlignment="1">
      <alignment/>
    </xf>
    <xf numFmtId="0" fontId="51" fillId="0" borderId="10" xfId="0" applyFont="1" applyBorder="1" applyAlignment="1">
      <alignment horizontal="center" vertical="top" wrapText="1"/>
    </xf>
    <xf numFmtId="0" fontId="56" fillId="33" borderId="10" xfId="0" applyFont="1" applyFill="1" applyBorder="1" applyAlignment="1">
      <alignment horizontal="center" vertical="top" wrapText="1"/>
    </xf>
    <xf numFmtId="0" fontId="50" fillId="0" borderId="19" xfId="0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Q1"/>
    </sheetView>
  </sheetViews>
  <sheetFormatPr defaultColWidth="9.140625" defaultRowHeight="15"/>
  <cols>
    <col min="1" max="1" width="18.8515625" style="0" customWidth="1"/>
    <col min="2" max="2" width="8.57421875" style="0" customWidth="1"/>
    <col min="3" max="3" width="7.8515625" style="0" customWidth="1"/>
    <col min="4" max="4" width="8.140625" style="0" customWidth="1"/>
    <col min="5" max="5" width="8.28125" style="0" customWidth="1"/>
    <col min="6" max="6" width="8.421875" style="0" customWidth="1"/>
    <col min="7" max="7" width="7.8515625" style="0" customWidth="1"/>
    <col min="8" max="8" width="6.140625" style="0" customWidth="1"/>
    <col min="9" max="9" width="8.57421875" style="0" customWidth="1"/>
    <col min="10" max="10" width="8.140625" style="0" customWidth="1"/>
    <col min="11" max="11" width="11.140625" style="0" customWidth="1"/>
    <col min="12" max="12" width="5.8515625" style="0" customWidth="1"/>
    <col min="13" max="13" width="7.7109375" style="0" customWidth="1"/>
    <col min="14" max="14" width="8.421875" style="0" customWidth="1"/>
    <col min="15" max="15" width="9.00390625" style="0" customWidth="1"/>
    <col min="16" max="16" width="11.140625" style="0" customWidth="1"/>
    <col min="17" max="17" width="14.28125" style="0" customWidth="1"/>
  </cols>
  <sheetData>
    <row r="1" spans="1:17" ht="18.75">
      <c r="A1" s="126" t="s">
        <v>148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18.75" customHeight="1">
      <c r="A2" s="128" t="s">
        <v>79</v>
      </c>
      <c r="B2" s="128" t="s">
        <v>95</v>
      </c>
      <c r="C2" s="128"/>
      <c r="D2" s="131" t="s">
        <v>98</v>
      </c>
      <c r="E2" s="131"/>
      <c r="F2" s="131"/>
      <c r="G2" s="131" t="s">
        <v>137</v>
      </c>
      <c r="H2" s="131"/>
      <c r="I2" s="131"/>
      <c r="J2" s="129" t="s">
        <v>80</v>
      </c>
      <c r="K2" s="127" t="s">
        <v>81</v>
      </c>
      <c r="L2" s="127"/>
      <c r="M2" s="127"/>
      <c r="N2" s="127" t="s">
        <v>82</v>
      </c>
      <c r="O2" s="127"/>
      <c r="P2" s="127" t="s">
        <v>83</v>
      </c>
      <c r="Q2" s="127"/>
    </row>
    <row r="3" spans="1:17" ht="20.25" customHeight="1">
      <c r="A3" s="128"/>
      <c r="B3" s="128"/>
      <c r="C3" s="128"/>
      <c r="D3" s="131"/>
      <c r="E3" s="131"/>
      <c r="F3" s="131"/>
      <c r="G3" s="131"/>
      <c r="H3" s="131"/>
      <c r="I3" s="131"/>
      <c r="J3" s="130"/>
      <c r="K3" s="127"/>
      <c r="L3" s="127"/>
      <c r="M3" s="127"/>
      <c r="N3" s="127"/>
      <c r="O3" s="127"/>
      <c r="P3" s="127"/>
      <c r="Q3" s="127"/>
    </row>
    <row r="4" spans="1:17" ht="18" customHeight="1">
      <c r="A4" s="128"/>
      <c r="B4" s="11">
        <v>2020</v>
      </c>
      <c r="C4" s="13">
        <v>2019</v>
      </c>
      <c r="D4" s="11">
        <v>2020</v>
      </c>
      <c r="E4" s="13">
        <v>2019</v>
      </c>
      <c r="F4" s="82" t="s">
        <v>99</v>
      </c>
      <c r="G4" s="11">
        <v>2020</v>
      </c>
      <c r="H4" s="13">
        <v>2019</v>
      </c>
      <c r="I4" s="82" t="s">
        <v>99</v>
      </c>
      <c r="J4" s="130"/>
      <c r="K4" s="11">
        <v>2020</v>
      </c>
      <c r="L4" s="13" t="s">
        <v>125</v>
      </c>
      <c r="M4" s="13">
        <v>2019</v>
      </c>
      <c r="N4" s="11">
        <v>2020</v>
      </c>
      <c r="O4" s="13">
        <v>2019</v>
      </c>
      <c r="P4" s="11">
        <v>2020</v>
      </c>
      <c r="Q4" s="13">
        <v>2019</v>
      </c>
    </row>
    <row r="5" spans="1:17" ht="29.25" customHeight="1">
      <c r="A5" s="22" t="s">
        <v>84</v>
      </c>
      <c r="B5" s="85">
        <v>2123</v>
      </c>
      <c r="C5" s="80">
        <v>2186</v>
      </c>
      <c r="D5" s="85">
        <v>79.67</v>
      </c>
      <c r="E5" s="80">
        <v>76.87</v>
      </c>
      <c r="F5" s="86" t="s">
        <v>160</v>
      </c>
      <c r="G5" s="85">
        <v>77.5</v>
      </c>
      <c r="H5" s="80">
        <v>75</v>
      </c>
      <c r="I5" s="81">
        <v>2.5</v>
      </c>
      <c r="J5" s="87" t="s">
        <v>166</v>
      </c>
      <c r="K5" s="85">
        <v>26</v>
      </c>
      <c r="L5" s="80">
        <v>94</v>
      </c>
      <c r="M5" s="80">
        <v>26</v>
      </c>
      <c r="N5" s="85">
        <v>199</v>
      </c>
      <c r="O5" s="80">
        <v>124</v>
      </c>
      <c r="P5" s="85">
        <v>0</v>
      </c>
      <c r="Q5" s="80">
        <v>0</v>
      </c>
    </row>
    <row r="6" spans="1:17" ht="51.75" customHeight="1">
      <c r="A6" s="22" t="s">
        <v>138</v>
      </c>
      <c r="B6" s="85">
        <v>1316</v>
      </c>
      <c r="C6" s="80">
        <v>1366</v>
      </c>
      <c r="D6" s="85">
        <v>65.15</v>
      </c>
      <c r="E6" s="80">
        <v>65.92</v>
      </c>
      <c r="F6" s="86" t="s">
        <v>153</v>
      </c>
      <c r="G6" s="85">
        <v>62</v>
      </c>
      <c r="H6" s="80">
        <v>64</v>
      </c>
      <c r="I6" s="81">
        <v>-2</v>
      </c>
      <c r="J6" s="87" t="s">
        <v>154</v>
      </c>
      <c r="K6" s="85">
        <v>2</v>
      </c>
      <c r="L6" s="80">
        <v>4</v>
      </c>
      <c r="M6" s="80">
        <v>0</v>
      </c>
      <c r="N6" s="85">
        <v>10</v>
      </c>
      <c r="O6" s="80">
        <v>24</v>
      </c>
      <c r="P6" s="85">
        <v>21</v>
      </c>
      <c r="Q6" s="80" t="s">
        <v>145</v>
      </c>
    </row>
    <row r="7" spans="1:17" ht="33.75" customHeight="1">
      <c r="A7" s="22" t="s">
        <v>139</v>
      </c>
      <c r="B7" s="85"/>
      <c r="C7" s="80">
        <v>830</v>
      </c>
      <c r="D7" s="85"/>
      <c r="E7" s="80">
        <v>4.58</v>
      </c>
      <c r="F7" s="86"/>
      <c r="G7" s="85"/>
      <c r="H7" s="80">
        <v>4.55</v>
      </c>
      <c r="I7" s="88"/>
      <c r="J7" s="87"/>
      <c r="K7" s="85"/>
      <c r="L7" s="80"/>
      <c r="M7" s="80"/>
      <c r="N7" s="85"/>
      <c r="O7" s="80"/>
      <c r="P7" s="85"/>
      <c r="Q7" s="80" t="s">
        <v>146</v>
      </c>
    </row>
    <row r="8" spans="1:17" ht="15.75">
      <c r="A8" s="22" t="s">
        <v>85</v>
      </c>
      <c r="B8" s="85">
        <v>619</v>
      </c>
      <c r="C8" s="80">
        <v>659</v>
      </c>
      <c r="D8" s="85">
        <v>62</v>
      </c>
      <c r="E8" s="80">
        <v>62.49</v>
      </c>
      <c r="F8" s="86" t="s">
        <v>158</v>
      </c>
      <c r="G8" s="85">
        <v>58</v>
      </c>
      <c r="H8" s="80">
        <v>59</v>
      </c>
      <c r="I8" s="88">
        <v>-1</v>
      </c>
      <c r="J8" s="87" t="s">
        <v>159</v>
      </c>
      <c r="K8" s="85">
        <v>4</v>
      </c>
      <c r="L8" s="80">
        <v>9</v>
      </c>
      <c r="M8" s="80">
        <v>12</v>
      </c>
      <c r="N8" s="85">
        <v>19</v>
      </c>
      <c r="O8" s="80">
        <v>20</v>
      </c>
      <c r="P8" s="85">
        <v>5</v>
      </c>
      <c r="Q8" s="80">
        <v>4</v>
      </c>
    </row>
    <row r="9" spans="1:17" ht="15.75">
      <c r="A9" s="22" t="s">
        <v>86</v>
      </c>
      <c r="B9" s="85">
        <v>259</v>
      </c>
      <c r="C9" s="80">
        <v>227</v>
      </c>
      <c r="D9" s="85">
        <v>73.76</v>
      </c>
      <c r="E9" s="80">
        <v>78.33</v>
      </c>
      <c r="F9" s="86" t="s">
        <v>178</v>
      </c>
      <c r="G9" s="85">
        <v>73</v>
      </c>
      <c r="H9" s="80">
        <v>76</v>
      </c>
      <c r="I9" s="88">
        <v>-3</v>
      </c>
      <c r="J9" s="87" t="s">
        <v>179</v>
      </c>
      <c r="K9" s="85">
        <v>0</v>
      </c>
      <c r="L9" s="80">
        <v>0</v>
      </c>
      <c r="M9" s="80">
        <v>0</v>
      </c>
      <c r="N9" s="85">
        <v>20</v>
      </c>
      <c r="O9" s="80">
        <v>14</v>
      </c>
      <c r="P9" s="85">
        <v>2</v>
      </c>
      <c r="Q9" s="80">
        <v>0</v>
      </c>
    </row>
    <row r="10" spans="1:17" ht="15.75">
      <c r="A10" s="22" t="s">
        <v>87</v>
      </c>
      <c r="B10" s="85">
        <v>1</v>
      </c>
      <c r="C10" s="80">
        <v>5</v>
      </c>
      <c r="D10" s="85">
        <v>78.5</v>
      </c>
      <c r="E10" s="80">
        <v>79.2</v>
      </c>
      <c r="F10" s="86" t="s">
        <v>161</v>
      </c>
      <c r="G10" s="85">
        <v>70</v>
      </c>
      <c r="H10" s="80">
        <v>70</v>
      </c>
      <c r="I10" s="88">
        <v>0</v>
      </c>
      <c r="J10" s="86" t="s">
        <v>162</v>
      </c>
      <c r="K10" s="85">
        <v>0</v>
      </c>
      <c r="L10" s="80">
        <v>0</v>
      </c>
      <c r="M10" s="80">
        <v>0</v>
      </c>
      <c r="N10" s="85">
        <v>1</v>
      </c>
      <c r="O10" s="80">
        <v>2</v>
      </c>
      <c r="P10" s="85">
        <v>0</v>
      </c>
      <c r="Q10" s="80">
        <v>0</v>
      </c>
    </row>
    <row r="11" spans="1:17" ht="31.5">
      <c r="A11" s="22" t="s">
        <v>88</v>
      </c>
      <c r="B11" s="85">
        <v>1</v>
      </c>
      <c r="C11" s="80">
        <v>0</v>
      </c>
      <c r="D11" s="85">
        <v>100</v>
      </c>
      <c r="E11" s="80"/>
      <c r="F11" s="86"/>
      <c r="G11" s="85">
        <v>70</v>
      </c>
      <c r="H11" s="80"/>
      <c r="I11" s="88"/>
      <c r="J11" s="87" t="s">
        <v>163</v>
      </c>
      <c r="K11" s="85">
        <v>1</v>
      </c>
      <c r="L11" s="80">
        <v>1</v>
      </c>
      <c r="M11" s="80"/>
      <c r="N11" s="85">
        <v>0</v>
      </c>
      <c r="O11" s="80"/>
      <c r="P11" s="85">
        <v>0</v>
      </c>
      <c r="Q11" s="80"/>
    </row>
    <row r="12" spans="1:17" ht="15.75">
      <c r="A12" s="22" t="s">
        <v>89</v>
      </c>
      <c r="B12" s="85">
        <v>164</v>
      </c>
      <c r="C12" s="80">
        <v>162</v>
      </c>
      <c r="D12" s="85">
        <v>69.9</v>
      </c>
      <c r="E12" s="80">
        <v>71.06</v>
      </c>
      <c r="F12" s="86" t="s">
        <v>157</v>
      </c>
      <c r="G12" s="85">
        <v>69</v>
      </c>
      <c r="H12" s="80">
        <v>71</v>
      </c>
      <c r="I12" s="88">
        <v>-2</v>
      </c>
      <c r="J12" s="87" t="s">
        <v>149</v>
      </c>
      <c r="K12" s="85">
        <v>3</v>
      </c>
      <c r="L12" s="80">
        <v>4</v>
      </c>
      <c r="M12" s="80">
        <v>2</v>
      </c>
      <c r="N12" s="85">
        <v>6</v>
      </c>
      <c r="O12" s="80">
        <v>6</v>
      </c>
      <c r="P12" s="85">
        <v>1</v>
      </c>
      <c r="Q12" s="80">
        <v>0</v>
      </c>
    </row>
    <row r="13" spans="1:17" ht="21.75" customHeight="1">
      <c r="A13" s="22" t="s">
        <v>90</v>
      </c>
      <c r="B13" s="85">
        <v>31</v>
      </c>
      <c r="C13" s="80">
        <v>24</v>
      </c>
      <c r="D13" s="85">
        <v>76.06</v>
      </c>
      <c r="E13" s="80">
        <v>68.29</v>
      </c>
      <c r="F13" s="117">
        <v>7.77</v>
      </c>
      <c r="G13" s="85">
        <v>71</v>
      </c>
      <c r="H13" s="80">
        <v>69</v>
      </c>
      <c r="I13" s="88">
        <v>2</v>
      </c>
      <c r="J13" s="87" t="s">
        <v>150</v>
      </c>
      <c r="K13" s="85">
        <v>1</v>
      </c>
      <c r="L13" s="80">
        <v>2</v>
      </c>
      <c r="M13" s="80">
        <v>0</v>
      </c>
      <c r="N13" s="85">
        <v>1</v>
      </c>
      <c r="O13" s="80">
        <v>1</v>
      </c>
      <c r="P13" s="85">
        <v>0</v>
      </c>
      <c r="Q13" s="80">
        <v>0</v>
      </c>
    </row>
    <row r="14" spans="1:17" ht="15.75">
      <c r="A14" s="22" t="s">
        <v>91</v>
      </c>
      <c r="B14" s="85">
        <v>356</v>
      </c>
      <c r="C14" s="80">
        <v>343</v>
      </c>
      <c r="D14" s="85">
        <v>62.66</v>
      </c>
      <c r="E14" s="80">
        <v>62.83</v>
      </c>
      <c r="F14" s="86" t="s">
        <v>173</v>
      </c>
      <c r="G14" s="85">
        <v>59</v>
      </c>
      <c r="H14" s="80">
        <v>60</v>
      </c>
      <c r="I14" s="88">
        <v>-1</v>
      </c>
      <c r="J14" s="86" t="s">
        <v>174</v>
      </c>
      <c r="K14" s="85">
        <v>0</v>
      </c>
      <c r="L14" s="80">
        <v>0</v>
      </c>
      <c r="M14" s="80">
        <v>2</v>
      </c>
      <c r="N14" s="85">
        <v>6</v>
      </c>
      <c r="O14" s="80">
        <v>4</v>
      </c>
      <c r="P14" s="85">
        <v>4</v>
      </c>
      <c r="Q14" s="80">
        <v>16</v>
      </c>
    </row>
    <row r="15" spans="1:17" ht="29.25" customHeight="1">
      <c r="A15" s="22" t="s">
        <v>1</v>
      </c>
      <c r="B15" s="85">
        <v>154</v>
      </c>
      <c r="C15" s="80">
        <v>141</v>
      </c>
      <c r="D15" s="85">
        <v>74.59</v>
      </c>
      <c r="E15" s="80">
        <v>79.05</v>
      </c>
      <c r="F15" s="86" t="s">
        <v>164</v>
      </c>
      <c r="G15" s="85">
        <v>71</v>
      </c>
      <c r="H15" s="80">
        <v>73</v>
      </c>
      <c r="I15" s="88">
        <v>-2</v>
      </c>
      <c r="J15" s="86" t="s">
        <v>165</v>
      </c>
      <c r="K15" s="85">
        <v>3</v>
      </c>
      <c r="L15" s="80">
        <v>5</v>
      </c>
      <c r="M15" s="80">
        <v>1</v>
      </c>
      <c r="N15" s="85">
        <v>2</v>
      </c>
      <c r="O15" s="80">
        <v>6</v>
      </c>
      <c r="P15" s="85">
        <v>0</v>
      </c>
      <c r="Q15" s="80">
        <v>0</v>
      </c>
    </row>
    <row r="16" spans="1:17" ht="25.5" customHeight="1">
      <c r="A16" s="22" t="s">
        <v>92</v>
      </c>
      <c r="B16" s="85">
        <v>307</v>
      </c>
      <c r="C16" s="80">
        <v>282</v>
      </c>
      <c r="D16" s="85">
        <v>66.91</v>
      </c>
      <c r="E16" s="80">
        <v>67.14</v>
      </c>
      <c r="F16" s="86" t="s">
        <v>180</v>
      </c>
      <c r="G16" s="85">
        <v>62</v>
      </c>
      <c r="H16" s="80">
        <v>65</v>
      </c>
      <c r="I16" s="81">
        <v>-3</v>
      </c>
      <c r="J16" s="87" t="s">
        <v>181</v>
      </c>
      <c r="K16" s="85">
        <v>5</v>
      </c>
      <c r="L16" s="80">
        <v>15</v>
      </c>
      <c r="M16" s="80">
        <v>10</v>
      </c>
      <c r="N16" s="85">
        <v>14</v>
      </c>
      <c r="O16" s="80">
        <v>19</v>
      </c>
      <c r="P16" s="85">
        <v>13</v>
      </c>
      <c r="Q16" s="80">
        <v>17</v>
      </c>
    </row>
    <row r="17" spans="1:17" ht="15.75">
      <c r="A17" s="22" t="s">
        <v>93</v>
      </c>
      <c r="B17" s="85">
        <v>931</v>
      </c>
      <c r="C17" s="80">
        <v>968</v>
      </c>
      <c r="D17" s="85">
        <v>65.95</v>
      </c>
      <c r="E17" s="80">
        <v>67.44</v>
      </c>
      <c r="F17" s="86" t="s">
        <v>176</v>
      </c>
      <c r="G17" s="85">
        <v>63</v>
      </c>
      <c r="H17" s="80">
        <v>64</v>
      </c>
      <c r="I17" s="81">
        <v>-1</v>
      </c>
      <c r="J17" s="87" t="s">
        <v>177</v>
      </c>
      <c r="K17" s="85">
        <v>4</v>
      </c>
      <c r="L17" s="80">
        <v>18</v>
      </c>
      <c r="M17" s="80">
        <v>6</v>
      </c>
      <c r="N17" s="85">
        <v>35</v>
      </c>
      <c r="O17" s="80">
        <v>20</v>
      </c>
      <c r="P17" s="85">
        <v>54</v>
      </c>
      <c r="Q17" s="80">
        <v>41</v>
      </c>
    </row>
    <row r="18" spans="1:17" ht="18.75" customHeight="1">
      <c r="A18" s="22" t="s">
        <v>94</v>
      </c>
      <c r="B18" s="85">
        <v>352</v>
      </c>
      <c r="C18" s="80">
        <v>351</v>
      </c>
      <c r="D18" s="85">
        <v>64.11</v>
      </c>
      <c r="E18" s="80">
        <v>68.69</v>
      </c>
      <c r="F18" s="86" t="s">
        <v>175</v>
      </c>
      <c r="G18" s="85">
        <v>62</v>
      </c>
      <c r="H18" s="80">
        <v>64</v>
      </c>
      <c r="I18" s="81">
        <v>-2</v>
      </c>
      <c r="J18" s="87" t="s">
        <v>172</v>
      </c>
      <c r="K18" s="85">
        <v>7</v>
      </c>
      <c r="L18" s="80">
        <v>19</v>
      </c>
      <c r="M18" s="80">
        <v>2</v>
      </c>
      <c r="N18" s="85">
        <v>15</v>
      </c>
      <c r="O18" s="80">
        <v>15</v>
      </c>
      <c r="P18" s="85">
        <v>7</v>
      </c>
      <c r="Q18" s="80">
        <v>2</v>
      </c>
    </row>
    <row r="19" spans="1:17" ht="15.75">
      <c r="A19" s="22" t="s">
        <v>130</v>
      </c>
      <c r="B19" s="85"/>
      <c r="C19" s="80"/>
      <c r="D19" s="85">
        <v>72.25</v>
      </c>
      <c r="E19" s="80">
        <v>70.6</v>
      </c>
      <c r="F19" s="86"/>
      <c r="G19" s="85">
        <v>66.73</v>
      </c>
      <c r="H19" s="80">
        <v>67.7</v>
      </c>
      <c r="I19" s="80"/>
      <c r="J19" s="89"/>
      <c r="K19" s="85">
        <v>56</v>
      </c>
      <c r="L19" s="80">
        <v>171</v>
      </c>
      <c r="M19" s="80">
        <v>61</v>
      </c>
      <c r="N19" s="85">
        <v>328</v>
      </c>
      <c r="O19" s="80">
        <v>255</v>
      </c>
      <c r="P19" s="85">
        <v>107</v>
      </c>
      <c r="Q19" s="80">
        <v>90</v>
      </c>
    </row>
    <row r="20" spans="1:17" ht="15.75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4"/>
      <c r="L20" s="83"/>
      <c r="M20" s="83"/>
      <c r="N20" s="83"/>
      <c r="O20" s="83"/>
      <c r="P20" s="83"/>
      <c r="Q20" s="83"/>
    </row>
  </sheetData>
  <sheetProtection/>
  <mergeCells count="9">
    <mergeCell ref="A1:Q1"/>
    <mergeCell ref="P2:Q3"/>
    <mergeCell ref="B2:C3"/>
    <mergeCell ref="A2:A4"/>
    <mergeCell ref="J2:J4"/>
    <mergeCell ref="D2:F3"/>
    <mergeCell ref="G2:I3"/>
    <mergeCell ref="K2:M3"/>
    <mergeCell ref="N2:O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85"/>
  <sheetViews>
    <sheetView zoomScalePageLayoutView="0" workbookViewId="0" topLeftCell="A1">
      <pane xSplit="2" ySplit="4" topLeftCell="C7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V92" sqref="V92"/>
    </sheetView>
  </sheetViews>
  <sheetFormatPr defaultColWidth="9.140625" defaultRowHeight="15"/>
  <cols>
    <col min="1" max="1" width="3.7109375" style="0" customWidth="1"/>
    <col min="2" max="2" width="15.00390625" style="0" customWidth="1"/>
    <col min="3" max="4" width="3.421875" style="0" customWidth="1"/>
    <col min="5" max="5" width="3.00390625" style="0" customWidth="1"/>
    <col min="6" max="6" width="2.7109375" style="0" customWidth="1"/>
    <col min="7" max="8" width="3.57421875" style="0" customWidth="1"/>
    <col min="9" max="9" width="2.7109375" style="0" customWidth="1"/>
    <col min="10" max="10" width="2.8515625" style="0" customWidth="1"/>
    <col min="11" max="12" width="2.421875" style="0" customWidth="1"/>
    <col min="13" max="13" width="3.00390625" style="0" customWidth="1"/>
    <col min="14" max="14" width="2.8515625" style="0" customWidth="1"/>
    <col min="15" max="16" width="3.28125" style="0" customWidth="1"/>
    <col min="17" max="17" width="2.421875" style="0" customWidth="1"/>
    <col min="18" max="18" width="3.00390625" style="0" customWidth="1"/>
    <col min="19" max="20" width="2.8515625" style="0" customWidth="1"/>
    <col min="21" max="21" width="3.28125" style="0" customWidth="1"/>
    <col min="22" max="22" width="3.140625" style="0" customWidth="1"/>
    <col min="23" max="28" width="2.8515625" style="0" customWidth="1"/>
    <col min="29" max="30" width="3.00390625" style="0" customWidth="1"/>
    <col min="31" max="33" width="3.57421875" style="0" customWidth="1"/>
    <col min="34" max="34" width="2.7109375" style="0" customWidth="1"/>
    <col min="35" max="36" width="3.28125" style="0" customWidth="1"/>
    <col min="37" max="37" width="3.421875" style="0" customWidth="1"/>
    <col min="38" max="38" width="3.28125" style="0" customWidth="1"/>
    <col min="39" max="40" width="2.57421875" style="0" customWidth="1"/>
    <col min="41" max="41" width="3.00390625" style="0" customWidth="1"/>
    <col min="42" max="42" width="2.7109375" style="0" customWidth="1"/>
    <col min="43" max="44" width="3.00390625" style="0" customWidth="1"/>
    <col min="45" max="46" width="3.140625" style="0" customWidth="1"/>
    <col min="47" max="47" width="2.8515625" style="0" customWidth="1"/>
    <col min="48" max="48" width="3.140625" style="0" customWidth="1"/>
    <col min="49" max="52" width="2.8515625" style="0" customWidth="1"/>
    <col min="53" max="53" width="3.00390625" style="0" customWidth="1"/>
    <col min="54" max="54" width="3.140625" style="0" customWidth="1"/>
    <col min="55" max="58" width="3.28125" style="0" customWidth="1"/>
  </cols>
  <sheetData>
    <row r="1" spans="1:56" ht="15" customHeight="1">
      <c r="A1" s="142" t="s">
        <v>124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6"/>
      <c r="AA1" s="58"/>
      <c r="AB1" s="90"/>
      <c r="AC1" s="6"/>
      <c r="AD1" s="6"/>
      <c r="AE1" s="6"/>
      <c r="AF1" s="6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</row>
    <row r="2" spans="1:58" ht="15" customHeight="1">
      <c r="A2" s="12"/>
      <c r="B2" s="143" t="s">
        <v>0</v>
      </c>
      <c r="C2" s="137" t="s">
        <v>126</v>
      </c>
      <c r="D2" s="138"/>
      <c r="E2" s="144"/>
      <c r="F2" s="144"/>
      <c r="G2" s="137" t="s">
        <v>122</v>
      </c>
      <c r="H2" s="138"/>
      <c r="I2" s="139"/>
      <c r="J2" s="139"/>
      <c r="K2" s="137" t="s">
        <v>4</v>
      </c>
      <c r="L2" s="138"/>
      <c r="M2" s="139"/>
      <c r="N2" s="139"/>
      <c r="O2" s="137" t="s">
        <v>3</v>
      </c>
      <c r="P2" s="138"/>
      <c r="Q2" s="139"/>
      <c r="R2" s="139"/>
      <c r="S2" s="137" t="s">
        <v>123</v>
      </c>
      <c r="T2" s="138"/>
      <c r="U2" s="139"/>
      <c r="V2" s="139"/>
      <c r="W2" s="137" t="s">
        <v>97</v>
      </c>
      <c r="X2" s="138"/>
      <c r="Y2" s="139"/>
      <c r="Z2" s="139"/>
      <c r="AA2" s="137" t="s">
        <v>6</v>
      </c>
      <c r="AB2" s="138"/>
      <c r="AC2" s="139"/>
      <c r="AD2" s="139"/>
      <c r="AE2" s="137" t="s">
        <v>5</v>
      </c>
      <c r="AF2" s="138"/>
      <c r="AG2" s="139"/>
      <c r="AH2" s="139"/>
      <c r="AI2" s="137" t="s">
        <v>2</v>
      </c>
      <c r="AJ2" s="138"/>
      <c r="AK2" s="139"/>
      <c r="AL2" s="139"/>
      <c r="AM2" s="137" t="s">
        <v>1</v>
      </c>
      <c r="AN2" s="138"/>
      <c r="AO2" s="139"/>
      <c r="AP2" s="139"/>
      <c r="AQ2" s="132" t="s">
        <v>7</v>
      </c>
      <c r="AR2" s="132"/>
      <c r="AS2" s="132"/>
      <c r="AT2" s="132"/>
      <c r="AU2" s="132" t="s">
        <v>8</v>
      </c>
      <c r="AV2" s="132"/>
      <c r="AW2" s="132"/>
      <c r="AX2" s="132"/>
      <c r="AY2" s="132" t="s">
        <v>9</v>
      </c>
      <c r="AZ2" s="132"/>
      <c r="BA2" s="132"/>
      <c r="BB2" s="132"/>
      <c r="BC2" s="133" t="s">
        <v>105</v>
      </c>
      <c r="BD2" s="134"/>
      <c r="BE2" s="134"/>
      <c r="BF2" s="134"/>
    </row>
    <row r="3" spans="1:58" ht="15" customHeight="1">
      <c r="A3" s="12"/>
      <c r="B3" s="143"/>
      <c r="C3" s="145"/>
      <c r="D3" s="146"/>
      <c r="E3" s="146"/>
      <c r="F3" s="146"/>
      <c r="G3" s="140"/>
      <c r="H3" s="141"/>
      <c r="I3" s="141"/>
      <c r="J3" s="141"/>
      <c r="K3" s="140"/>
      <c r="L3" s="141"/>
      <c r="M3" s="141"/>
      <c r="N3" s="141"/>
      <c r="O3" s="140"/>
      <c r="P3" s="141"/>
      <c r="Q3" s="141"/>
      <c r="R3" s="141"/>
      <c r="S3" s="140"/>
      <c r="T3" s="141"/>
      <c r="U3" s="141"/>
      <c r="V3" s="141"/>
      <c r="W3" s="140"/>
      <c r="X3" s="141"/>
      <c r="Y3" s="141"/>
      <c r="Z3" s="141"/>
      <c r="AA3" s="140"/>
      <c r="AB3" s="141"/>
      <c r="AC3" s="141"/>
      <c r="AD3" s="141"/>
      <c r="AE3" s="140"/>
      <c r="AF3" s="141"/>
      <c r="AG3" s="141"/>
      <c r="AH3" s="141"/>
      <c r="AI3" s="140"/>
      <c r="AJ3" s="141"/>
      <c r="AK3" s="141"/>
      <c r="AL3" s="141"/>
      <c r="AM3" s="140"/>
      <c r="AN3" s="141"/>
      <c r="AO3" s="141"/>
      <c r="AP3" s="141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5"/>
      <c r="BD3" s="136"/>
      <c r="BE3" s="136"/>
      <c r="BF3" s="136"/>
    </row>
    <row r="4" spans="1:58" ht="46.5" customHeight="1">
      <c r="A4" s="14"/>
      <c r="B4" s="15"/>
      <c r="C4" s="60">
        <v>2020</v>
      </c>
      <c r="D4" s="93">
        <v>2019</v>
      </c>
      <c r="E4" s="93">
        <v>2018</v>
      </c>
      <c r="F4" s="93">
        <v>2017</v>
      </c>
      <c r="G4" s="60">
        <v>2020</v>
      </c>
      <c r="H4" s="93">
        <v>2019</v>
      </c>
      <c r="I4" s="93">
        <v>2018</v>
      </c>
      <c r="J4" s="93">
        <v>2017</v>
      </c>
      <c r="K4" s="60">
        <v>2020</v>
      </c>
      <c r="L4" s="93">
        <v>2019</v>
      </c>
      <c r="M4" s="93">
        <v>2018</v>
      </c>
      <c r="N4" s="93">
        <v>2017</v>
      </c>
      <c r="O4" s="60">
        <v>2020</v>
      </c>
      <c r="P4" s="93">
        <v>2019</v>
      </c>
      <c r="Q4" s="93">
        <v>2018</v>
      </c>
      <c r="R4" s="93">
        <v>2017</v>
      </c>
      <c r="S4" s="60">
        <v>2020</v>
      </c>
      <c r="T4" s="93">
        <v>2019</v>
      </c>
      <c r="U4" s="93">
        <v>2018</v>
      </c>
      <c r="V4" s="93">
        <v>2017</v>
      </c>
      <c r="W4" s="60">
        <v>2020</v>
      </c>
      <c r="X4" s="93">
        <v>2019</v>
      </c>
      <c r="Y4" s="93">
        <v>2018</v>
      </c>
      <c r="Z4" s="93">
        <v>2017</v>
      </c>
      <c r="AA4" s="60">
        <v>2020</v>
      </c>
      <c r="AB4" s="93">
        <v>2019</v>
      </c>
      <c r="AC4" s="93">
        <v>2018</v>
      </c>
      <c r="AD4" s="93">
        <v>2017</v>
      </c>
      <c r="AE4" s="60">
        <v>2020</v>
      </c>
      <c r="AF4" s="93">
        <v>2019</v>
      </c>
      <c r="AG4" s="93">
        <v>2018</v>
      </c>
      <c r="AH4" s="93">
        <v>2017</v>
      </c>
      <c r="AI4" s="60">
        <v>2020</v>
      </c>
      <c r="AJ4" s="93">
        <v>2019</v>
      </c>
      <c r="AK4" s="93">
        <v>2018</v>
      </c>
      <c r="AL4" s="93">
        <v>2017</v>
      </c>
      <c r="AM4" s="60">
        <v>2020</v>
      </c>
      <c r="AN4" s="93">
        <v>2019</v>
      </c>
      <c r="AO4" s="93">
        <v>2018</v>
      </c>
      <c r="AP4" s="93">
        <v>2017</v>
      </c>
      <c r="AQ4" s="60">
        <v>2020</v>
      </c>
      <c r="AR4" s="93">
        <v>2019</v>
      </c>
      <c r="AS4" s="93">
        <v>2018</v>
      </c>
      <c r="AT4" s="93">
        <v>2017</v>
      </c>
      <c r="AU4" s="60">
        <v>2020</v>
      </c>
      <c r="AV4" s="93">
        <v>2019</v>
      </c>
      <c r="AW4" s="93">
        <v>2018</v>
      </c>
      <c r="AX4" s="93">
        <v>2017</v>
      </c>
      <c r="AY4" s="60">
        <v>2020</v>
      </c>
      <c r="AZ4" s="93">
        <v>2019</v>
      </c>
      <c r="BA4" s="93">
        <v>2018</v>
      </c>
      <c r="BB4" s="93">
        <v>2017</v>
      </c>
      <c r="BC4" s="60">
        <v>2020</v>
      </c>
      <c r="BD4" s="93">
        <v>2019</v>
      </c>
      <c r="BE4" s="93">
        <v>2018</v>
      </c>
      <c r="BF4" s="93">
        <v>2017</v>
      </c>
    </row>
    <row r="5" spans="1:58" ht="16.5" customHeight="1">
      <c r="A5" s="23">
        <v>1</v>
      </c>
      <c r="B5" s="1" t="s">
        <v>10</v>
      </c>
      <c r="C5" s="107"/>
      <c r="D5" s="95"/>
      <c r="E5" s="96"/>
      <c r="F5" s="97">
        <v>2</v>
      </c>
      <c r="G5" s="107"/>
      <c r="H5" s="98"/>
      <c r="I5" s="96"/>
      <c r="J5" s="99"/>
      <c r="K5" s="107"/>
      <c r="L5" s="100"/>
      <c r="M5" s="96"/>
      <c r="N5" s="101"/>
      <c r="O5" s="107"/>
      <c r="P5" s="102"/>
      <c r="Q5" s="96"/>
      <c r="R5" s="101"/>
      <c r="S5" s="107"/>
      <c r="T5" s="102"/>
      <c r="U5" s="96"/>
      <c r="V5" s="101"/>
      <c r="W5" s="107"/>
      <c r="X5" s="102"/>
      <c r="Y5" s="96"/>
      <c r="Z5" s="101"/>
      <c r="AA5" s="107"/>
      <c r="AB5" s="101"/>
      <c r="AC5" s="96"/>
      <c r="AD5" s="101"/>
      <c r="AE5" s="107">
        <v>1</v>
      </c>
      <c r="AF5" s="101">
        <v>1</v>
      </c>
      <c r="AG5" s="96"/>
      <c r="AH5" s="101"/>
      <c r="AI5" s="107"/>
      <c r="AJ5" s="96">
        <v>1</v>
      </c>
      <c r="AK5" s="96"/>
      <c r="AL5" s="101">
        <v>1</v>
      </c>
      <c r="AM5" s="107"/>
      <c r="AN5" s="96"/>
      <c r="AO5" s="96"/>
      <c r="AP5" s="101"/>
      <c r="AQ5" s="107"/>
      <c r="AR5" s="101"/>
      <c r="AS5" s="96"/>
      <c r="AT5" s="101"/>
      <c r="AU5" s="120"/>
      <c r="AV5" s="101"/>
      <c r="AW5" s="96"/>
      <c r="AX5" s="96"/>
      <c r="AY5" s="121"/>
      <c r="AZ5" s="96"/>
      <c r="BA5" s="96"/>
      <c r="BB5" s="101"/>
      <c r="BC5" s="107">
        <f aca="true" t="shared" si="0" ref="BC5:BC36">SUM(C5,G5,K5,O5,S5,W5,AA5,AE5,AI5,AM5,AQ5,AU5,AY5)</f>
        <v>1</v>
      </c>
      <c r="BD5" s="101">
        <v>2</v>
      </c>
      <c r="BE5" s="96">
        <v>0</v>
      </c>
      <c r="BF5" s="96">
        <v>3</v>
      </c>
    </row>
    <row r="6" spans="1:58" ht="16.5" customHeight="1">
      <c r="A6" s="79">
        <v>2</v>
      </c>
      <c r="B6" s="1" t="s">
        <v>11</v>
      </c>
      <c r="C6" s="107"/>
      <c r="D6" s="95"/>
      <c r="E6" s="96"/>
      <c r="F6" s="97"/>
      <c r="G6" s="107"/>
      <c r="H6" s="98"/>
      <c r="I6" s="96"/>
      <c r="J6" s="99"/>
      <c r="K6" s="107"/>
      <c r="L6" s="100"/>
      <c r="M6" s="96"/>
      <c r="N6" s="101"/>
      <c r="O6" s="107"/>
      <c r="P6" s="102"/>
      <c r="Q6" s="96"/>
      <c r="R6" s="101"/>
      <c r="S6" s="107"/>
      <c r="T6" s="102"/>
      <c r="U6" s="96"/>
      <c r="V6" s="101"/>
      <c r="W6" s="107"/>
      <c r="X6" s="102"/>
      <c r="Y6" s="96"/>
      <c r="Z6" s="101"/>
      <c r="AA6" s="107"/>
      <c r="AB6" s="101"/>
      <c r="AC6" s="96"/>
      <c r="AD6" s="101"/>
      <c r="AE6" s="107"/>
      <c r="AF6" s="101"/>
      <c r="AG6" s="96"/>
      <c r="AH6" s="101"/>
      <c r="AI6" s="107"/>
      <c r="AJ6" s="96"/>
      <c r="AK6" s="96"/>
      <c r="AL6" s="101"/>
      <c r="AM6" s="107"/>
      <c r="AN6" s="96"/>
      <c r="AO6" s="96"/>
      <c r="AP6" s="101"/>
      <c r="AQ6" s="107"/>
      <c r="AR6" s="101"/>
      <c r="AS6" s="96"/>
      <c r="AT6" s="101"/>
      <c r="AU6" s="120"/>
      <c r="AV6" s="101"/>
      <c r="AW6" s="96"/>
      <c r="AX6" s="96"/>
      <c r="AY6" s="121"/>
      <c r="AZ6" s="96"/>
      <c r="BA6" s="96"/>
      <c r="BB6" s="101"/>
      <c r="BC6" s="107">
        <f t="shared" si="0"/>
        <v>0</v>
      </c>
      <c r="BD6" s="101">
        <v>0</v>
      </c>
      <c r="BE6" s="96">
        <v>0</v>
      </c>
      <c r="BF6" s="96">
        <v>0</v>
      </c>
    </row>
    <row r="7" spans="1:58" ht="17.25" customHeight="1">
      <c r="A7" s="79">
        <v>3</v>
      </c>
      <c r="B7" s="1" t="s">
        <v>12</v>
      </c>
      <c r="C7" s="107"/>
      <c r="D7" s="95"/>
      <c r="E7" s="96"/>
      <c r="F7" s="97"/>
      <c r="G7" s="107"/>
      <c r="H7" s="98"/>
      <c r="I7" s="96"/>
      <c r="J7" s="99"/>
      <c r="K7" s="107"/>
      <c r="L7" s="100"/>
      <c r="M7" s="96"/>
      <c r="N7" s="101"/>
      <c r="O7" s="107"/>
      <c r="P7" s="102"/>
      <c r="Q7" s="96"/>
      <c r="R7" s="101"/>
      <c r="S7" s="107"/>
      <c r="T7" s="102"/>
      <c r="U7" s="96"/>
      <c r="V7" s="101"/>
      <c r="W7" s="107"/>
      <c r="X7" s="102"/>
      <c r="Y7" s="96"/>
      <c r="Z7" s="101"/>
      <c r="AA7" s="107"/>
      <c r="AB7" s="101"/>
      <c r="AC7" s="96"/>
      <c r="AD7" s="101"/>
      <c r="AE7" s="107"/>
      <c r="AF7" s="101"/>
      <c r="AG7" s="96">
        <v>1</v>
      </c>
      <c r="AH7" s="101"/>
      <c r="AI7" s="107"/>
      <c r="AJ7" s="96"/>
      <c r="AK7" s="96"/>
      <c r="AL7" s="101"/>
      <c r="AM7" s="107"/>
      <c r="AN7" s="96"/>
      <c r="AO7" s="96"/>
      <c r="AP7" s="101"/>
      <c r="AQ7" s="107"/>
      <c r="AR7" s="101"/>
      <c r="AS7" s="96"/>
      <c r="AT7" s="101"/>
      <c r="AU7" s="120"/>
      <c r="AV7" s="101"/>
      <c r="AW7" s="96"/>
      <c r="AX7" s="96"/>
      <c r="AY7" s="121"/>
      <c r="AZ7" s="96"/>
      <c r="BA7" s="96"/>
      <c r="BB7" s="101"/>
      <c r="BC7" s="107">
        <f t="shared" si="0"/>
        <v>0</v>
      </c>
      <c r="BD7" s="101">
        <v>0</v>
      </c>
      <c r="BE7" s="96">
        <v>1</v>
      </c>
      <c r="BF7" s="96">
        <v>0</v>
      </c>
    </row>
    <row r="8" spans="1:58" ht="14.25" customHeight="1">
      <c r="A8" s="79">
        <v>4</v>
      </c>
      <c r="B8" s="1" t="s">
        <v>13</v>
      </c>
      <c r="C8" s="107"/>
      <c r="D8" s="95"/>
      <c r="E8" s="96"/>
      <c r="F8" s="97"/>
      <c r="G8" s="107"/>
      <c r="H8" s="98"/>
      <c r="I8" s="96"/>
      <c r="J8" s="99"/>
      <c r="K8" s="107"/>
      <c r="L8" s="100"/>
      <c r="M8" s="96"/>
      <c r="N8" s="101"/>
      <c r="O8" s="107"/>
      <c r="P8" s="102"/>
      <c r="Q8" s="96"/>
      <c r="R8" s="101"/>
      <c r="S8" s="107"/>
      <c r="T8" s="102"/>
      <c r="U8" s="96"/>
      <c r="V8" s="101"/>
      <c r="W8" s="107"/>
      <c r="X8" s="102"/>
      <c r="Y8" s="96"/>
      <c r="Z8" s="101"/>
      <c r="AA8" s="107"/>
      <c r="AB8" s="101"/>
      <c r="AC8" s="96"/>
      <c r="AD8" s="101"/>
      <c r="AE8" s="107"/>
      <c r="AF8" s="101"/>
      <c r="AG8" s="96"/>
      <c r="AH8" s="101"/>
      <c r="AI8" s="107"/>
      <c r="AJ8" s="96"/>
      <c r="AK8" s="96"/>
      <c r="AL8" s="101"/>
      <c r="AM8" s="107"/>
      <c r="AN8" s="96"/>
      <c r="AO8" s="96"/>
      <c r="AP8" s="101"/>
      <c r="AQ8" s="107"/>
      <c r="AR8" s="101"/>
      <c r="AS8" s="96"/>
      <c r="AT8" s="101"/>
      <c r="AU8" s="120"/>
      <c r="AV8" s="101"/>
      <c r="AW8" s="96"/>
      <c r="AX8" s="96"/>
      <c r="AY8" s="121"/>
      <c r="AZ8" s="96"/>
      <c r="BA8" s="96"/>
      <c r="BB8" s="101"/>
      <c r="BC8" s="107">
        <f t="shared" si="0"/>
        <v>0</v>
      </c>
      <c r="BD8" s="101">
        <v>0</v>
      </c>
      <c r="BE8" s="96">
        <v>0</v>
      </c>
      <c r="BF8" s="96">
        <v>0</v>
      </c>
    </row>
    <row r="9" spans="1:58" ht="15.75" customHeight="1">
      <c r="A9" s="79">
        <v>5</v>
      </c>
      <c r="B9" s="10" t="s">
        <v>14</v>
      </c>
      <c r="C9" s="107">
        <v>2</v>
      </c>
      <c r="D9" s="103"/>
      <c r="E9" s="96">
        <v>1</v>
      </c>
      <c r="F9" s="97"/>
      <c r="G9" s="107"/>
      <c r="H9" s="98"/>
      <c r="I9" s="96"/>
      <c r="J9" s="99"/>
      <c r="K9" s="107"/>
      <c r="L9" s="100"/>
      <c r="M9" s="96"/>
      <c r="N9" s="101"/>
      <c r="O9" s="107">
        <v>1</v>
      </c>
      <c r="P9" s="102"/>
      <c r="Q9" s="96"/>
      <c r="R9" s="101"/>
      <c r="S9" s="107"/>
      <c r="T9" s="102"/>
      <c r="U9" s="96"/>
      <c r="V9" s="101"/>
      <c r="W9" s="107"/>
      <c r="X9" s="102"/>
      <c r="Y9" s="96"/>
      <c r="Z9" s="101"/>
      <c r="AA9" s="107"/>
      <c r="AB9" s="101"/>
      <c r="AC9" s="96"/>
      <c r="AD9" s="101"/>
      <c r="AE9" s="107"/>
      <c r="AF9" s="101"/>
      <c r="AG9" s="96"/>
      <c r="AH9" s="101"/>
      <c r="AI9" s="107"/>
      <c r="AJ9" s="96"/>
      <c r="AK9" s="96"/>
      <c r="AL9" s="101"/>
      <c r="AM9" s="107"/>
      <c r="AN9" s="96"/>
      <c r="AO9" s="96"/>
      <c r="AP9" s="101"/>
      <c r="AQ9" s="107"/>
      <c r="AR9" s="101"/>
      <c r="AS9" s="96"/>
      <c r="AT9" s="101"/>
      <c r="AU9" s="120"/>
      <c r="AV9" s="101"/>
      <c r="AW9" s="96"/>
      <c r="AX9" s="96"/>
      <c r="AY9" s="121"/>
      <c r="AZ9" s="96"/>
      <c r="BA9" s="96"/>
      <c r="BB9" s="101"/>
      <c r="BC9" s="107">
        <f t="shared" si="0"/>
        <v>3</v>
      </c>
      <c r="BD9" s="101">
        <v>0</v>
      </c>
      <c r="BE9" s="96">
        <v>1</v>
      </c>
      <c r="BF9" s="96">
        <v>0</v>
      </c>
    </row>
    <row r="10" spans="1:58" ht="15" customHeight="1">
      <c r="A10" s="79">
        <v>6</v>
      </c>
      <c r="B10" s="1" t="s">
        <v>15</v>
      </c>
      <c r="C10" s="107">
        <v>2</v>
      </c>
      <c r="D10" s="95"/>
      <c r="E10" s="96"/>
      <c r="F10" s="97"/>
      <c r="G10" s="107"/>
      <c r="H10" s="98"/>
      <c r="I10" s="96"/>
      <c r="J10" s="99"/>
      <c r="K10" s="107"/>
      <c r="L10" s="100"/>
      <c r="M10" s="96"/>
      <c r="N10" s="101"/>
      <c r="O10" s="107"/>
      <c r="P10" s="102"/>
      <c r="Q10" s="96"/>
      <c r="R10" s="101"/>
      <c r="S10" s="107"/>
      <c r="T10" s="102"/>
      <c r="U10" s="96"/>
      <c r="V10" s="101"/>
      <c r="W10" s="107"/>
      <c r="X10" s="102"/>
      <c r="Y10" s="96"/>
      <c r="Z10" s="101"/>
      <c r="AA10" s="107"/>
      <c r="AB10" s="101"/>
      <c r="AC10" s="96"/>
      <c r="AD10" s="101"/>
      <c r="AE10" s="107"/>
      <c r="AF10" s="101"/>
      <c r="AG10" s="96"/>
      <c r="AH10" s="101"/>
      <c r="AI10" s="107"/>
      <c r="AJ10" s="96"/>
      <c r="AK10" s="96"/>
      <c r="AL10" s="101"/>
      <c r="AM10" s="107"/>
      <c r="AN10" s="96"/>
      <c r="AO10" s="96"/>
      <c r="AP10" s="101"/>
      <c r="AQ10" s="107"/>
      <c r="AR10" s="101"/>
      <c r="AS10" s="96"/>
      <c r="AT10" s="101"/>
      <c r="AU10" s="120"/>
      <c r="AV10" s="101"/>
      <c r="AW10" s="96"/>
      <c r="AX10" s="96"/>
      <c r="AY10" s="121"/>
      <c r="AZ10" s="96"/>
      <c r="BA10" s="96"/>
      <c r="BB10" s="101"/>
      <c r="BC10" s="107">
        <f t="shared" si="0"/>
        <v>2</v>
      </c>
      <c r="BD10" s="101">
        <v>0</v>
      </c>
      <c r="BE10" s="96">
        <v>0</v>
      </c>
      <c r="BF10" s="96">
        <v>0</v>
      </c>
    </row>
    <row r="11" spans="1:58" ht="15">
      <c r="A11" s="109">
        <v>7</v>
      </c>
      <c r="B11" s="1" t="s">
        <v>16</v>
      </c>
      <c r="C11" s="107"/>
      <c r="D11" s="95"/>
      <c r="E11" s="96"/>
      <c r="F11" s="97"/>
      <c r="G11" s="107"/>
      <c r="H11" s="98"/>
      <c r="I11" s="96"/>
      <c r="J11" s="101"/>
      <c r="K11" s="107"/>
      <c r="L11" s="96"/>
      <c r="M11" s="96"/>
      <c r="N11" s="101"/>
      <c r="O11" s="107"/>
      <c r="P11" s="102"/>
      <c r="Q11" s="96"/>
      <c r="R11" s="101"/>
      <c r="S11" s="107"/>
      <c r="T11" s="102"/>
      <c r="U11" s="96"/>
      <c r="V11" s="101"/>
      <c r="W11" s="107"/>
      <c r="X11" s="102"/>
      <c r="Y11" s="96"/>
      <c r="Z11" s="101"/>
      <c r="AA11" s="107"/>
      <c r="AB11" s="101"/>
      <c r="AC11" s="96"/>
      <c r="AD11" s="101"/>
      <c r="AE11" s="107"/>
      <c r="AF11" s="101"/>
      <c r="AG11" s="96"/>
      <c r="AH11" s="101"/>
      <c r="AI11" s="107"/>
      <c r="AJ11" s="96"/>
      <c r="AK11" s="96"/>
      <c r="AL11" s="101"/>
      <c r="AM11" s="107"/>
      <c r="AN11" s="96"/>
      <c r="AO11" s="96"/>
      <c r="AP11" s="101"/>
      <c r="AQ11" s="107"/>
      <c r="AR11" s="101"/>
      <c r="AS11" s="96"/>
      <c r="AT11" s="101"/>
      <c r="AU11" s="120"/>
      <c r="AV11" s="101"/>
      <c r="AW11" s="96"/>
      <c r="AX11" s="96"/>
      <c r="AY11" s="121"/>
      <c r="AZ11" s="96"/>
      <c r="BA11" s="96"/>
      <c r="BB11" s="101"/>
      <c r="BC11" s="107">
        <f t="shared" si="0"/>
        <v>0</v>
      </c>
      <c r="BD11" s="101">
        <v>0</v>
      </c>
      <c r="BE11" s="96">
        <v>0</v>
      </c>
      <c r="BF11" s="96">
        <v>0</v>
      </c>
    </row>
    <row r="12" spans="1:58" ht="15">
      <c r="A12" s="109">
        <v>8</v>
      </c>
      <c r="B12" s="1" t="s">
        <v>17</v>
      </c>
      <c r="C12" s="107"/>
      <c r="D12" s="95"/>
      <c r="E12" s="96"/>
      <c r="F12" s="97"/>
      <c r="G12" s="107"/>
      <c r="H12" s="98"/>
      <c r="I12" s="96"/>
      <c r="J12" s="101"/>
      <c r="K12" s="107"/>
      <c r="L12" s="96"/>
      <c r="M12" s="96"/>
      <c r="N12" s="101"/>
      <c r="O12" s="107"/>
      <c r="P12" s="102"/>
      <c r="Q12" s="96"/>
      <c r="R12" s="101"/>
      <c r="S12" s="107"/>
      <c r="T12" s="102"/>
      <c r="U12" s="96"/>
      <c r="V12" s="101"/>
      <c r="W12" s="107"/>
      <c r="X12" s="102"/>
      <c r="Y12" s="96"/>
      <c r="Z12" s="101"/>
      <c r="AA12" s="107"/>
      <c r="AB12" s="101"/>
      <c r="AC12" s="96"/>
      <c r="AD12" s="101"/>
      <c r="AE12" s="107"/>
      <c r="AF12" s="101"/>
      <c r="AG12" s="96"/>
      <c r="AH12" s="101"/>
      <c r="AI12" s="107"/>
      <c r="AJ12" s="96"/>
      <c r="AK12" s="96"/>
      <c r="AL12" s="101"/>
      <c r="AM12" s="107"/>
      <c r="AN12" s="96"/>
      <c r="AO12" s="96"/>
      <c r="AP12" s="101"/>
      <c r="AQ12" s="107"/>
      <c r="AR12" s="101"/>
      <c r="AS12" s="96"/>
      <c r="AT12" s="101"/>
      <c r="AU12" s="120"/>
      <c r="AV12" s="101"/>
      <c r="AW12" s="96"/>
      <c r="AX12" s="96"/>
      <c r="AY12" s="121"/>
      <c r="AZ12" s="96"/>
      <c r="BA12" s="96"/>
      <c r="BB12" s="101"/>
      <c r="BC12" s="107">
        <f t="shared" si="0"/>
        <v>0</v>
      </c>
      <c r="BD12" s="101">
        <v>0</v>
      </c>
      <c r="BE12" s="96">
        <v>0</v>
      </c>
      <c r="BF12" s="96">
        <v>0</v>
      </c>
    </row>
    <row r="13" spans="1:58" ht="15">
      <c r="A13" s="109">
        <v>9</v>
      </c>
      <c r="B13" s="1" t="s">
        <v>18</v>
      </c>
      <c r="C13" s="107"/>
      <c r="D13" s="95"/>
      <c r="E13" s="96"/>
      <c r="F13" s="97"/>
      <c r="G13" s="107"/>
      <c r="H13" s="98"/>
      <c r="I13" s="96"/>
      <c r="J13" s="101"/>
      <c r="K13" s="107"/>
      <c r="L13" s="96"/>
      <c r="M13" s="96"/>
      <c r="N13" s="101"/>
      <c r="O13" s="107"/>
      <c r="P13" s="102"/>
      <c r="Q13" s="96"/>
      <c r="R13" s="101"/>
      <c r="S13" s="107"/>
      <c r="T13" s="102"/>
      <c r="U13" s="96"/>
      <c r="V13" s="101"/>
      <c r="W13" s="107"/>
      <c r="X13" s="102"/>
      <c r="Y13" s="96"/>
      <c r="Z13" s="101"/>
      <c r="AA13" s="107"/>
      <c r="AB13" s="101"/>
      <c r="AC13" s="96"/>
      <c r="AD13" s="101"/>
      <c r="AE13" s="107"/>
      <c r="AF13" s="101"/>
      <c r="AG13" s="96"/>
      <c r="AH13" s="101"/>
      <c r="AI13" s="107"/>
      <c r="AJ13" s="96"/>
      <c r="AK13" s="96"/>
      <c r="AL13" s="101"/>
      <c r="AM13" s="107"/>
      <c r="AN13" s="96"/>
      <c r="AO13" s="96"/>
      <c r="AP13" s="101"/>
      <c r="AQ13" s="107"/>
      <c r="AR13" s="101"/>
      <c r="AS13" s="96"/>
      <c r="AT13" s="101"/>
      <c r="AU13" s="120"/>
      <c r="AV13" s="101"/>
      <c r="AW13" s="96"/>
      <c r="AX13" s="96"/>
      <c r="AY13" s="121"/>
      <c r="AZ13" s="96"/>
      <c r="BA13" s="96"/>
      <c r="BB13" s="101"/>
      <c r="BC13" s="107">
        <f t="shared" si="0"/>
        <v>0</v>
      </c>
      <c r="BD13" s="101">
        <v>0</v>
      </c>
      <c r="BE13" s="96">
        <v>0</v>
      </c>
      <c r="BF13" s="96">
        <v>0</v>
      </c>
    </row>
    <row r="14" spans="1:58" ht="15">
      <c r="A14" s="109">
        <v>10</v>
      </c>
      <c r="B14" s="1" t="s">
        <v>19</v>
      </c>
      <c r="C14" s="107"/>
      <c r="D14" s="95"/>
      <c r="E14" s="96"/>
      <c r="F14" s="97"/>
      <c r="G14" s="107"/>
      <c r="H14" s="98"/>
      <c r="I14" s="96"/>
      <c r="J14" s="101"/>
      <c r="K14" s="107"/>
      <c r="L14" s="96"/>
      <c r="M14" s="96"/>
      <c r="N14" s="101"/>
      <c r="O14" s="107"/>
      <c r="P14" s="102"/>
      <c r="Q14" s="96"/>
      <c r="R14" s="101"/>
      <c r="S14" s="107"/>
      <c r="T14" s="102"/>
      <c r="U14" s="96"/>
      <c r="V14" s="101"/>
      <c r="W14" s="107"/>
      <c r="X14" s="102"/>
      <c r="Y14" s="96"/>
      <c r="Z14" s="101"/>
      <c r="AA14" s="107"/>
      <c r="AB14" s="101"/>
      <c r="AC14" s="96"/>
      <c r="AD14" s="101"/>
      <c r="AE14" s="107"/>
      <c r="AF14" s="101"/>
      <c r="AG14" s="96"/>
      <c r="AH14" s="101"/>
      <c r="AI14" s="107"/>
      <c r="AJ14" s="96"/>
      <c r="AK14" s="96"/>
      <c r="AL14" s="101"/>
      <c r="AM14" s="107"/>
      <c r="AN14" s="96"/>
      <c r="AO14" s="96"/>
      <c r="AP14" s="101"/>
      <c r="AQ14" s="107"/>
      <c r="AR14" s="101"/>
      <c r="AS14" s="96"/>
      <c r="AT14" s="101"/>
      <c r="AU14" s="120"/>
      <c r="AV14" s="101"/>
      <c r="AW14" s="96"/>
      <c r="AX14" s="96"/>
      <c r="AY14" s="121"/>
      <c r="AZ14" s="96"/>
      <c r="BA14" s="96"/>
      <c r="BB14" s="101"/>
      <c r="BC14" s="107">
        <f t="shared" si="0"/>
        <v>0</v>
      </c>
      <c r="BD14" s="101">
        <v>0</v>
      </c>
      <c r="BE14" s="96">
        <v>0</v>
      </c>
      <c r="BF14" s="96">
        <v>0</v>
      </c>
    </row>
    <row r="15" spans="1:58" ht="15">
      <c r="A15" s="109">
        <v>11</v>
      </c>
      <c r="B15" s="1" t="s">
        <v>106</v>
      </c>
      <c r="C15" s="107"/>
      <c r="D15" s="95">
        <v>1</v>
      </c>
      <c r="E15" s="96"/>
      <c r="F15" s="97"/>
      <c r="G15" s="107"/>
      <c r="H15" s="98"/>
      <c r="I15" s="96"/>
      <c r="J15" s="101"/>
      <c r="K15" s="107"/>
      <c r="L15" s="96"/>
      <c r="M15" s="96"/>
      <c r="N15" s="101"/>
      <c r="O15" s="107"/>
      <c r="P15" s="102"/>
      <c r="Q15" s="96">
        <v>1</v>
      </c>
      <c r="R15" s="101"/>
      <c r="S15" s="107"/>
      <c r="T15" s="102"/>
      <c r="U15" s="96"/>
      <c r="V15" s="101"/>
      <c r="W15" s="107"/>
      <c r="X15" s="102"/>
      <c r="Y15" s="96"/>
      <c r="Z15" s="101"/>
      <c r="AA15" s="107"/>
      <c r="AB15" s="101"/>
      <c r="AC15" s="96"/>
      <c r="AD15" s="101"/>
      <c r="AE15" s="107"/>
      <c r="AF15" s="101"/>
      <c r="AG15" s="96"/>
      <c r="AH15" s="101"/>
      <c r="AI15" s="107"/>
      <c r="AJ15" s="96"/>
      <c r="AK15" s="96"/>
      <c r="AL15" s="101"/>
      <c r="AM15" s="107"/>
      <c r="AN15" s="96"/>
      <c r="AO15" s="96"/>
      <c r="AP15" s="101"/>
      <c r="AQ15" s="107"/>
      <c r="AR15" s="101"/>
      <c r="AS15" s="96"/>
      <c r="AT15" s="101"/>
      <c r="AU15" s="120"/>
      <c r="AV15" s="101"/>
      <c r="AW15" s="96"/>
      <c r="AX15" s="96"/>
      <c r="AY15" s="121"/>
      <c r="AZ15" s="96"/>
      <c r="BA15" s="96"/>
      <c r="BB15" s="101"/>
      <c r="BC15" s="107">
        <f t="shared" si="0"/>
        <v>0</v>
      </c>
      <c r="BD15" s="101">
        <v>1</v>
      </c>
      <c r="BE15" s="96">
        <v>1</v>
      </c>
      <c r="BF15" s="96">
        <v>0</v>
      </c>
    </row>
    <row r="16" spans="1:58" ht="15">
      <c r="A16" s="109">
        <v>12</v>
      </c>
      <c r="B16" s="1" t="s">
        <v>20</v>
      </c>
      <c r="C16" s="107"/>
      <c r="D16" s="95"/>
      <c r="E16" s="96"/>
      <c r="F16" s="97"/>
      <c r="G16" s="107"/>
      <c r="H16" s="98"/>
      <c r="I16" s="96"/>
      <c r="J16" s="101"/>
      <c r="K16" s="107"/>
      <c r="L16" s="96"/>
      <c r="M16" s="96"/>
      <c r="N16" s="101"/>
      <c r="O16" s="107"/>
      <c r="P16" s="102"/>
      <c r="Q16" s="96"/>
      <c r="R16" s="101"/>
      <c r="S16" s="107"/>
      <c r="T16" s="102"/>
      <c r="U16" s="96"/>
      <c r="V16" s="101"/>
      <c r="W16" s="107"/>
      <c r="X16" s="102"/>
      <c r="Y16" s="96"/>
      <c r="Z16" s="101"/>
      <c r="AA16" s="107"/>
      <c r="AB16" s="101"/>
      <c r="AC16" s="96"/>
      <c r="AD16" s="101"/>
      <c r="AE16" s="107"/>
      <c r="AF16" s="101"/>
      <c r="AG16" s="96"/>
      <c r="AH16" s="101"/>
      <c r="AI16" s="107"/>
      <c r="AJ16" s="96"/>
      <c r="AK16" s="96"/>
      <c r="AL16" s="101"/>
      <c r="AM16" s="107"/>
      <c r="AN16" s="96"/>
      <c r="AO16" s="96"/>
      <c r="AP16" s="101"/>
      <c r="AQ16" s="107"/>
      <c r="AR16" s="101"/>
      <c r="AS16" s="96"/>
      <c r="AT16" s="101"/>
      <c r="AU16" s="120"/>
      <c r="AV16" s="101"/>
      <c r="AW16" s="96"/>
      <c r="AX16" s="96"/>
      <c r="AY16" s="121"/>
      <c r="AZ16" s="96"/>
      <c r="BA16" s="96"/>
      <c r="BB16" s="101"/>
      <c r="BC16" s="107">
        <f t="shared" si="0"/>
        <v>0</v>
      </c>
      <c r="BD16" s="101">
        <v>0</v>
      </c>
      <c r="BE16" s="96">
        <v>0</v>
      </c>
      <c r="BF16" s="96">
        <v>0</v>
      </c>
    </row>
    <row r="17" spans="1:58" ht="15">
      <c r="A17" s="109">
        <v>13</v>
      </c>
      <c r="B17" s="2" t="s">
        <v>21</v>
      </c>
      <c r="C17" s="107"/>
      <c r="D17" s="104"/>
      <c r="E17" s="96"/>
      <c r="F17" s="97"/>
      <c r="G17" s="107"/>
      <c r="H17" s="98"/>
      <c r="I17" s="96"/>
      <c r="J17" s="101"/>
      <c r="K17" s="107"/>
      <c r="L17" s="96"/>
      <c r="M17" s="96"/>
      <c r="N17" s="101"/>
      <c r="O17" s="107"/>
      <c r="P17" s="102"/>
      <c r="Q17" s="96"/>
      <c r="R17" s="101"/>
      <c r="S17" s="107"/>
      <c r="T17" s="102"/>
      <c r="U17" s="96"/>
      <c r="V17" s="101"/>
      <c r="W17" s="107"/>
      <c r="X17" s="102"/>
      <c r="Y17" s="96"/>
      <c r="Z17" s="101"/>
      <c r="AA17" s="107"/>
      <c r="AB17" s="101"/>
      <c r="AC17" s="96"/>
      <c r="AD17" s="101"/>
      <c r="AE17" s="107"/>
      <c r="AF17" s="101"/>
      <c r="AG17" s="96"/>
      <c r="AH17" s="101"/>
      <c r="AI17" s="107"/>
      <c r="AJ17" s="96"/>
      <c r="AK17" s="96"/>
      <c r="AL17" s="101"/>
      <c r="AM17" s="107"/>
      <c r="AN17" s="96"/>
      <c r="AO17" s="96"/>
      <c r="AP17" s="101"/>
      <c r="AQ17" s="107"/>
      <c r="AR17" s="101"/>
      <c r="AS17" s="96"/>
      <c r="AT17" s="101"/>
      <c r="AU17" s="120"/>
      <c r="AV17" s="101"/>
      <c r="AW17" s="96"/>
      <c r="AX17" s="96"/>
      <c r="AY17" s="121"/>
      <c r="AZ17" s="96"/>
      <c r="BA17" s="96"/>
      <c r="BB17" s="101"/>
      <c r="BC17" s="107">
        <f t="shared" si="0"/>
        <v>0</v>
      </c>
      <c r="BD17" s="101">
        <v>0</v>
      </c>
      <c r="BE17" s="96">
        <v>0</v>
      </c>
      <c r="BF17" s="96">
        <v>0</v>
      </c>
    </row>
    <row r="18" spans="1:58" ht="15">
      <c r="A18" s="118">
        <v>14</v>
      </c>
      <c r="B18" s="2" t="s">
        <v>156</v>
      </c>
      <c r="C18" s="107"/>
      <c r="D18" s="104"/>
      <c r="E18" s="96"/>
      <c r="F18" s="97"/>
      <c r="G18" s="107"/>
      <c r="H18" s="98"/>
      <c r="I18" s="96"/>
      <c r="J18" s="101"/>
      <c r="K18" s="107"/>
      <c r="L18" s="96"/>
      <c r="M18" s="96"/>
      <c r="N18" s="101"/>
      <c r="O18" s="107"/>
      <c r="P18" s="102"/>
      <c r="Q18" s="96"/>
      <c r="R18" s="101"/>
      <c r="S18" s="107"/>
      <c r="T18" s="102"/>
      <c r="U18" s="96"/>
      <c r="V18" s="101"/>
      <c r="W18" s="107"/>
      <c r="X18" s="102"/>
      <c r="Y18" s="96"/>
      <c r="Z18" s="101"/>
      <c r="AA18" s="107"/>
      <c r="AB18" s="101"/>
      <c r="AC18" s="96"/>
      <c r="AD18" s="101"/>
      <c r="AE18" s="107"/>
      <c r="AF18" s="101"/>
      <c r="AG18" s="96"/>
      <c r="AH18" s="101"/>
      <c r="AI18" s="107"/>
      <c r="AJ18" s="96"/>
      <c r="AK18" s="96"/>
      <c r="AL18" s="101"/>
      <c r="AM18" s="107"/>
      <c r="AN18" s="96"/>
      <c r="AO18" s="96"/>
      <c r="AP18" s="101"/>
      <c r="AQ18" s="107"/>
      <c r="AR18" s="101"/>
      <c r="AS18" s="96"/>
      <c r="AT18" s="101"/>
      <c r="AU18" s="120"/>
      <c r="AV18" s="101"/>
      <c r="AW18" s="96"/>
      <c r="AX18" s="96"/>
      <c r="AY18" s="121"/>
      <c r="AZ18" s="96"/>
      <c r="BA18" s="96"/>
      <c r="BB18" s="101"/>
      <c r="BC18" s="107">
        <f t="shared" si="0"/>
        <v>0</v>
      </c>
      <c r="BD18" s="101"/>
      <c r="BE18" s="96"/>
      <c r="BF18" s="96"/>
    </row>
    <row r="19" spans="1:58" ht="15">
      <c r="A19" s="118">
        <v>15</v>
      </c>
      <c r="B19" s="1" t="s">
        <v>22</v>
      </c>
      <c r="C19" s="107"/>
      <c r="D19" s="95"/>
      <c r="E19" s="96"/>
      <c r="F19" s="97"/>
      <c r="G19" s="107"/>
      <c r="H19" s="98"/>
      <c r="I19" s="96"/>
      <c r="J19" s="101"/>
      <c r="K19" s="107"/>
      <c r="L19" s="96"/>
      <c r="M19" s="96"/>
      <c r="N19" s="101"/>
      <c r="O19" s="107"/>
      <c r="P19" s="102"/>
      <c r="Q19" s="96"/>
      <c r="R19" s="101"/>
      <c r="S19" s="107"/>
      <c r="T19" s="102"/>
      <c r="U19" s="96"/>
      <c r="V19" s="101"/>
      <c r="W19" s="107"/>
      <c r="X19" s="102"/>
      <c r="Y19" s="96"/>
      <c r="Z19" s="101"/>
      <c r="AA19" s="107"/>
      <c r="AB19" s="101"/>
      <c r="AC19" s="96"/>
      <c r="AD19" s="101"/>
      <c r="AE19" s="107"/>
      <c r="AF19" s="101"/>
      <c r="AG19" s="96"/>
      <c r="AH19" s="101"/>
      <c r="AI19" s="107"/>
      <c r="AJ19" s="96"/>
      <c r="AK19" s="96"/>
      <c r="AL19" s="101"/>
      <c r="AM19" s="107"/>
      <c r="AN19" s="96"/>
      <c r="AO19" s="96"/>
      <c r="AP19" s="101"/>
      <c r="AQ19" s="107"/>
      <c r="AR19" s="101"/>
      <c r="AS19" s="96"/>
      <c r="AT19" s="101"/>
      <c r="AU19" s="120"/>
      <c r="AV19" s="101"/>
      <c r="AW19" s="96"/>
      <c r="AX19" s="96"/>
      <c r="AY19" s="121"/>
      <c r="AZ19" s="96"/>
      <c r="BA19" s="96"/>
      <c r="BB19" s="101"/>
      <c r="BC19" s="107">
        <f t="shared" si="0"/>
        <v>0</v>
      </c>
      <c r="BD19" s="101">
        <v>0</v>
      </c>
      <c r="BE19" s="96">
        <v>0</v>
      </c>
      <c r="BF19" s="96">
        <v>0</v>
      </c>
    </row>
    <row r="20" spans="1:58" ht="15">
      <c r="A20" s="118">
        <v>16</v>
      </c>
      <c r="B20" s="1" t="s">
        <v>23</v>
      </c>
      <c r="C20" s="107"/>
      <c r="D20" s="95"/>
      <c r="E20" s="96"/>
      <c r="F20" s="97"/>
      <c r="G20" s="107"/>
      <c r="H20" s="98"/>
      <c r="I20" s="96"/>
      <c r="J20" s="101"/>
      <c r="K20" s="107"/>
      <c r="L20" s="96"/>
      <c r="M20" s="96"/>
      <c r="N20" s="101"/>
      <c r="O20" s="107"/>
      <c r="P20" s="102"/>
      <c r="Q20" s="96"/>
      <c r="R20" s="101"/>
      <c r="S20" s="107"/>
      <c r="T20" s="102"/>
      <c r="U20" s="96"/>
      <c r="V20" s="101"/>
      <c r="W20" s="107"/>
      <c r="X20" s="102"/>
      <c r="Y20" s="96"/>
      <c r="Z20" s="101"/>
      <c r="AA20" s="107"/>
      <c r="AB20" s="101"/>
      <c r="AC20" s="96"/>
      <c r="AD20" s="101"/>
      <c r="AE20" s="107"/>
      <c r="AF20" s="101"/>
      <c r="AG20" s="96"/>
      <c r="AH20" s="101"/>
      <c r="AI20" s="107"/>
      <c r="AJ20" s="96"/>
      <c r="AK20" s="96"/>
      <c r="AL20" s="101"/>
      <c r="AM20" s="107"/>
      <c r="AN20" s="96"/>
      <c r="AO20" s="96"/>
      <c r="AP20" s="101"/>
      <c r="AQ20" s="107"/>
      <c r="AR20" s="101"/>
      <c r="AS20" s="96"/>
      <c r="AT20" s="101"/>
      <c r="AU20" s="120"/>
      <c r="AV20" s="101"/>
      <c r="AW20" s="96"/>
      <c r="AX20" s="96"/>
      <c r="AY20" s="121"/>
      <c r="AZ20" s="96"/>
      <c r="BA20" s="96"/>
      <c r="BB20" s="101"/>
      <c r="BC20" s="107">
        <f t="shared" si="0"/>
        <v>0</v>
      </c>
      <c r="BD20" s="101">
        <v>0</v>
      </c>
      <c r="BE20" s="96">
        <v>0</v>
      </c>
      <c r="BF20" s="96">
        <v>0</v>
      </c>
    </row>
    <row r="21" spans="1:58" ht="15">
      <c r="A21" s="118">
        <v>17</v>
      </c>
      <c r="B21" s="1" t="s">
        <v>24</v>
      </c>
      <c r="C21" s="107"/>
      <c r="D21" s="95"/>
      <c r="E21" s="96"/>
      <c r="F21" s="97"/>
      <c r="G21" s="107"/>
      <c r="H21" s="98"/>
      <c r="I21" s="96"/>
      <c r="J21" s="101"/>
      <c r="K21" s="107"/>
      <c r="L21" s="96"/>
      <c r="M21" s="96"/>
      <c r="N21" s="101"/>
      <c r="O21" s="107"/>
      <c r="P21" s="102"/>
      <c r="Q21" s="96"/>
      <c r="R21" s="101"/>
      <c r="S21" s="107"/>
      <c r="T21" s="102"/>
      <c r="U21" s="96"/>
      <c r="V21" s="101"/>
      <c r="W21" s="107"/>
      <c r="X21" s="102"/>
      <c r="Y21" s="96"/>
      <c r="Z21" s="101"/>
      <c r="AA21" s="107"/>
      <c r="AB21" s="101"/>
      <c r="AC21" s="96"/>
      <c r="AD21" s="101"/>
      <c r="AE21" s="107"/>
      <c r="AF21" s="101"/>
      <c r="AG21" s="96"/>
      <c r="AH21" s="101"/>
      <c r="AI21" s="107"/>
      <c r="AJ21" s="96"/>
      <c r="AK21" s="96"/>
      <c r="AL21" s="101"/>
      <c r="AM21" s="107"/>
      <c r="AN21" s="96"/>
      <c r="AO21" s="96"/>
      <c r="AP21" s="101"/>
      <c r="AQ21" s="107"/>
      <c r="AR21" s="101"/>
      <c r="AS21" s="96"/>
      <c r="AT21" s="101"/>
      <c r="AU21" s="120"/>
      <c r="AV21" s="101"/>
      <c r="AW21" s="96"/>
      <c r="AX21" s="96"/>
      <c r="AY21" s="121"/>
      <c r="AZ21" s="96"/>
      <c r="BA21" s="96"/>
      <c r="BB21" s="101"/>
      <c r="BC21" s="107">
        <f t="shared" si="0"/>
        <v>0</v>
      </c>
      <c r="BD21" s="101">
        <v>0</v>
      </c>
      <c r="BE21" s="96">
        <v>0</v>
      </c>
      <c r="BF21" s="96">
        <v>0</v>
      </c>
    </row>
    <row r="22" spans="1:58" ht="15">
      <c r="A22" s="118">
        <v>18</v>
      </c>
      <c r="B22" s="1" t="s">
        <v>25</v>
      </c>
      <c r="C22" s="107"/>
      <c r="D22" s="95"/>
      <c r="E22" s="96"/>
      <c r="F22" s="97"/>
      <c r="G22" s="107"/>
      <c r="H22" s="98"/>
      <c r="I22" s="96"/>
      <c r="J22" s="101"/>
      <c r="K22" s="107"/>
      <c r="L22" s="96"/>
      <c r="M22" s="96"/>
      <c r="N22" s="101"/>
      <c r="O22" s="107"/>
      <c r="P22" s="102"/>
      <c r="Q22" s="96"/>
      <c r="R22" s="101"/>
      <c r="S22" s="107"/>
      <c r="T22" s="102"/>
      <c r="U22" s="96"/>
      <c r="V22" s="101"/>
      <c r="W22" s="107"/>
      <c r="X22" s="102"/>
      <c r="Y22" s="96"/>
      <c r="Z22" s="101"/>
      <c r="AA22" s="107"/>
      <c r="AB22" s="101"/>
      <c r="AC22" s="96"/>
      <c r="AD22" s="101"/>
      <c r="AE22" s="107"/>
      <c r="AF22" s="101"/>
      <c r="AG22" s="96"/>
      <c r="AH22" s="101"/>
      <c r="AI22" s="107"/>
      <c r="AJ22" s="96"/>
      <c r="AK22" s="96"/>
      <c r="AL22" s="101"/>
      <c r="AM22" s="107"/>
      <c r="AN22" s="96"/>
      <c r="AO22" s="96"/>
      <c r="AP22" s="101"/>
      <c r="AQ22" s="107"/>
      <c r="AR22" s="101"/>
      <c r="AS22" s="96"/>
      <c r="AT22" s="101"/>
      <c r="AU22" s="120"/>
      <c r="AV22" s="101"/>
      <c r="AW22" s="96"/>
      <c r="AX22" s="96"/>
      <c r="AY22" s="121"/>
      <c r="AZ22" s="96"/>
      <c r="BA22" s="96"/>
      <c r="BB22" s="101"/>
      <c r="BC22" s="107">
        <f t="shared" si="0"/>
        <v>0</v>
      </c>
      <c r="BD22" s="101">
        <v>0</v>
      </c>
      <c r="BE22" s="96">
        <v>0</v>
      </c>
      <c r="BF22" s="96">
        <v>0</v>
      </c>
    </row>
    <row r="23" spans="1:58" ht="15">
      <c r="A23" s="118">
        <v>19</v>
      </c>
      <c r="B23" s="1" t="s">
        <v>26</v>
      </c>
      <c r="C23" s="107"/>
      <c r="D23" s="95"/>
      <c r="E23" s="96"/>
      <c r="F23" s="97"/>
      <c r="G23" s="107"/>
      <c r="H23" s="98"/>
      <c r="I23" s="96"/>
      <c r="J23" s="101"/>
      <c r="K23" s="107"/>
      <c r="L23" s="102"/>
      <c r="M23" s="96"/>
      <c r="N23" s="101"/>
      <c r="O23" s="107"/>
      <c r="P23" s="102"/>
      <c r="Q23" s="96"/>
      <c r="R23" s="101"/>
      <c r="S23" s="107"/>
      <c r="T23" s="102"/>
      <c r="U23" s="96"/>
      <c r="V23" s="101"/>
      <c r="W23" s="107"/>
      <c r="X23" s="102"/>
      <c r="Y23" s="96"/>
      <c r="Z23" s="101"/>
      <c r="AA23" s="107"/>
      <c r="AB23" s="101"/>
      <c r="AC23" s="96"/>
      <c r="AD23" s="101"/>
      <c r="AE23" s="107"/>
      <c r="AF23" s="101"/>
      <c r="AG23" s="96"/>
      <c r="AH23" s="101"/>
      <c r="AI23" s="107"/>
      <c r="AJ23" s="96"/>
      <c r="AK23" s="96"/>
      <c r="AL23" s="101"/>
      <c r="AM23" s="107"/>
      <c r="AN23" s="96"/>
      <c r="AO23" s="96"/>
      <c r="AP23" s="101"/>
      <c r="AQ23" s="107"/>
      <c r="AR23" s="101"/>
      <c r="AS23" s="96"/>
      <c r="AT23" s="101"/>
      <c r="AU23" s="120"/>
      <c r="AV23" s="101"/>
      <c r="AW23" s="96"/>
      <c r="AX23" s="96"/>
      <c r="AY23" s="121"/>
      <c r="AZ23" s="96"/>
      <c r="BA23" s="96"/>
      <c r="BB23" s="101"/>
      <c r="BC23" s="107">
        <f t="shared" si="0"/>
        <v>0</v>
      </c>
      <c r="BD23" s="101">
        <v>0</v>
      </c>
      <c r="BE23" s="96">
        <v>0</v>
      </c>
      <c r="BF23" s="96">
        <v>0</v>
      </c>
    </row>
    <row r="24" spans="1:58" ht="15">
      <c r="A24" s="118">
        <v>20</v>
      </c>
      <c r="B24" s="1" t="s">
        <v>27</v>
      </c>
      <c r="C24" s="107"/>
      <c r="D24" s="95">
        <v>1</v>
      </c>
      <c r="E24" s="96"/>
      <c r="F24" s="97">
        <v>1</v>
      </c>
      <c r="G24" s="107"/>
      <c r="H24" s="98"/>
      <c r="I24" s="96"/>
      <c r="J24" s="101"/>
      <c r="K24" s="107"/>
      <c r="L24" s="102">
        <v>1</v>
      </c>
      <c r="M24" s="96"/>
      <c r="N24" s="101"/>
      <c r="O24" s="107"/>
      <c r="P24" s="102"/>
      <c r="Q24" s="96"/>
      <c r="R24" s="101"/>
      <c r="S24" s="107"/>
      <c r="T24" s="102"/>
      <c r="U24" s="96"/>
      <c r="V24" s="101"/>
      <c r="W24" s="107"/>
      <c r="X24" s="102"/>
      <c r="Y24" s="96"/>
      <c r="Z24" s="101"/>
      <c r="AA24" s="107"/>
      <c r="AB24" s="101"/>
      <c r="AC24" s="96"/>
      <c r="AD24" s="101"/>
      <c r="AE24" s="107"/>
      <c r="AF24" s="101"/>
      <c r="AG24" s="96"/>
      <c r="AH24" s="101"/>
      <c r="AI24" s="107"/>
      <c r="AJ24" s="96"/>
      <c r="AK24" s="96"/>
      <c r="AL24" s="101"/>
      <c r="AM24" s="107"/>
      <c r="AN24" s="96"/>
      <c r="AO24" s="96"/>
      <c r="AP24" s="101"/>
      <c r="AQ24" s="107"/>
      <c r="AR24" s="101"/>
      <c r="AS24" s="96"/>
      <c r="AT24" s="101"/>
      <c r="AU24" s="120"/>
      <c r="AV24" s="101"/>
      <c r="AW24" s="96"/>
      <c r="AX24" s="96"/>
      <c r="AY24" s="121"/>
      <c r="AZ24" s="96"/>
      <c r="BA24" s="96"/>
      <c r="BB24" s="101"/>
      <c r="BC24" s="107">
        <f t="shared" si="0"/>
        <v>0</v>
      </c>
      <c r="BD24" s="101">
        <v>2</v>
      </c>
      <c r="BE24" s="96">
        <v>0</v>
      </c>
      <c r="BF24" s="96">
        <v>1</v>
      </c>
    </row>
    <row r="25" spans="1:58" ht="15">
      <c r="A25" s="118">
        <v>21</v>
      </c>
      <c r="B25" s="1" t="s">
        <v>28</v>
      </c>
      <c r="C25" s="107"/>
      <c r="D25" s="95"/>
      <c r="E25" s="96"/>
      <c r="F25" s="97"/>
      <c r="G25" s="107"/>
      <c r="H25" s="98"/>
      <c r="I25" s="96"/>
      <c r="J25" s="101"/>
      <c r="K25" s="107"/>
      <c r="L25" s="102"/>
      <c r="M25" s="96">
        <v>1</v>
      </c>
      <c r="N25" s="101"/>
      <c r="O25" s="107"/>
      <c r="P25" s="102"/>
      <c r="Q25" s="96"/>
      <c r="R25" s="101"/>
      <c r="S25" s="107"/>
      <c r="T25" s="102"/>
      <c r="U25" s="96"/>
      <c r="V25" s="101"/>
      <c r="W25" s="107"/>
      <c r="X25" s="102"/>
      <c r="Y25" s="96"/>
      <c r="Z25" s="101"/>
      <c r="AA25" s="107"/>
      <c r="AB25" s="101"/>
      <c r="AC25" s="96"/>
      <c r="AD25" s="101"/>
      <c r="AE25" s="107"/>
      <c r="AF25" s="101"/>
      <c r="AG25" s="96"/>
      <c r="AH25" s="101"/>
      <c r="AI25" s="107"/>
      <c r="AJ25" s="96"/>
      <c r="AK25" s="96"/>
      <c r="AL25" s="101"/>
      <c r="AM25" s="107"/>
      <c r="AN25" s="96"/>
      <c r="AO25" s="96"/>
      <c r="AP25" s="101"/>
      <c r="AQ25" s="107"/>
      <c r="AR25" s="101"/>
      <c r="AS25" s="96"/>
      <c r="AT25" s="101"/>
      <c r="AU25" s="120"/>
      <c r="AV25" s="101"/>
      <c r="AW25" s="96"/>
      <c r="AX25" s="96"/>
      <c r="AY25" s="121"/>
      <c r="AZ25" s="96"/>
      <c r="BA25" s="96"/>
      <c r="BB25" s="101"/>
      <c r="BC25" s="107">
        <f t="shared" si="0"/>
        <v>0</v>
      </c>
      <c r="BD25" s="101">
        <v>0</v>
      </c>
      <c r="BE25" s="96">
        <v>1</v>
      </c>
      <c r="BF25" s="96">
        <v>0</v>
      </c>
    </row>
    <row r="26" spans="1:58" ht="15">
      <c r="A26" s="118">
        <v>22</v>
      </c>
      <c r="B26" s="1" t="s">
        <v>107</v>
      </c>
      <c r="C26" s="107"/>
      <c r="D26" s="95"/>
      <c r="E26" s="96"/>
      <c r="F26" s="97"/>
      <c r="G26" s="107"/>
      <c r="H26" s="98"/>
      <c r="I26" s="96"/>
      <c r="J26" s="101"/>
      <c r="K26" s="107"/>
      <c r="L26" s="102"/>
      <c r="M26" s="96"/>
      <c r="N26" s="101"/>
      <c r="O26" s="107"/>
      <c r="P26" s="102"/>
      <c r="Q26" s="96"/>
      <c r="R26" s="101"/>
      <c r="S26" s="107"/>
      <c r="T26" s="102"/>
      <c r="U26" s="96"/>
      <c r="V26" s="101"/>
      <c r="W26" s="107"/>
      <c r="X26" s="102"/>
      <c r="Y26" s="96"/>
      <c r="Z26" s="101"/>
      <c r="AA26" s="107"/>
      <c r="AB26" s="101"/>
      <c r="AC26" s="96"/>
      <c r="AD26" s="101"/>
      <c r="AE26" s="107"/>
      <c r="AF26" s="101"/>
      <c r="AG26" s="96"/>
      <c r="AH26" s="101"/>
      <c r="AI26" s="107"/>
      <c r="AJ26" s="96"/>
      <c r="AK26" s="96"/>
      <c r="AL26" s="101"/>
      <c r="AM26" s="107"/>
      <c r="AN26" s="96"/>
      <c r="AO26" s="96"/>
      <c r="AP26" s="101"/>
      <c r="AQ26" s="107"/>
      <c r="AR26" s="101"/>
      <c r="AS26" s="96"/>
      <c r="AT26" s="101"/>
      <c r="AU26" s="120"/>
      <c r="AV26" s="101"/>
      <c r="AW26" s="96"/>
      <c r="AX26" s="96"/>
      <c r="AY26" s="121"/>
      <c r="AZ26" s="96"/>
      <c r="BA26" s="96"/>
      <c r="BB26" s="101"/>
      <c r="BC26" s="107">
        <f t="shared" si="0"/>
        <v>0</v>
      </c>
      <c r="BD26" s="101">
        <v>0</v>
      </c>
      <c r="BE26" s="96">
        <v>0</v>
      </c>
      <c r="BF26" s="96">
        <v>0</v>
      </c>
    </row>
    <row r="27" spans="1:58" ht="15">
      <c r="A27" s="118">
        <v>23</v>
      </c>
      <c r="B27" s="1" t="s">
        <v>29</v>
      </c>
      <c r="C27" s="107"/>
      <c r="D27" s="95"/>
      <c r="E27" s="96"/>
      <c r="F27" s="97"/>
      <c r="G27" s="107"/>
      <c r="H27" s="98"/>
      <c r="I27" s="96"/>
      <c r="J27" s="101"/>
      <c r="K27" s="107"/>
      <c r="L27" s="102"/>
      <c r="M27" s="96"/>
      <c r="N27" s="101"/>
      <c r="O27" s="107"/>
      <c r="P27" s="102"/>
      <c r="Q27" s="96"/>
      <c r="R27" s="101"/>
      <c r="S27" s="107"/>
      <c r="T27" s="102"/>
      <c r="U27" s="96"/>
      <c r="V27" s="101"/>
      <c r="W27" s="107"/>
      <c r="X27" s="102"/>
      <c r="Y27" s="96"/>
      <c r="Z27" s="101"/>
      <c r="AA27" s="107"/>
      <c r="AB27" s="101"/>
      <c r="AC27" s="96"/>
      <c r="AD27" s="101"/>
      <c r="AE27" s="107"/>
      <c r="AF27" s="101"/>
      <c r="AG27" s="96"/>
      <c r="AH27" s="101"/>
      <c r="AI27" s="107"/>
      <c r="AJ27" s="96"/>
      <c r="AK27" s="96"/>
      <c r="AL27" s="101"/>
      <c r="AM27" s="107"/>
      <c r="AN27" s="96"/>
      <c r="AO27" s="96"/>
      <c r="AP27" s="101"/>
      <c r="AQ27" s="107"/>
      <c r="AR27" s="101"/>
      <c r="AS27" s="96"/>
      <c r="AT27" s="101"/>
      <c r="AU27" s="120"/>
      <c r="AV27" s="101"/>
      <c r="AW27" s="96"/>
      <c r="AX27" s="96"/>
      <c r="AY27" s="121"/>
      <c r="AZ27" s="96"/>
      <c r="BA27" s="96"/>
      <c r="BB27" s="101"/>
      <c r="BC27" s="107">
        <f t="shared" si="0"/>
        <v>0</v>
      </c>
      <c r="BD27" s="101">
        <v>0</v>
      </c>
      <c r="BE27" s="96">
        <v>0</v>
      </c>
      <c r="BF27" s="96">
        <v>0</v>
      </c>
    </row>
    <row r="28" spans="1:58" ht="15">
      <c r="A28" s="118">
        <v>24</v>
      </c>
      <c r="B28" s="1" t="s">
        <v>30</v>
      </c>
      <c r="C28" s="107">
        <v>1</v>
      </c>
      <c r="D28" s="95"/>
      <c r="E28" s="96"/>
      <c r="F28" s="97"/>
      <c r="G28" s="107"/>
      <c r="H28" s="98"/>
      <c r="I28" s="96"/>
      <c r="J28" s="101"/>
      <c r="K28" s="107"/>
      <c r="L28" s="102"/>
      <c r="M28" s="96"/>
      <c r="N28" s="101"/>
      <c r="O28" s="107"/>
      <c r="P28" s="102"/>
      <c r="Q28" s="96"/>
      <c r="R28" s="101"/>
      <c r="S28" s="107"/>
      <c r="T28" s="102"/>
      <c r="U28" s="96"/>
      <c r="V28" s="101"/>
      <c r="W28" s="107"/>
      <c r="X28" s="102"/>
      <c r="Y28" s="96"/>
      <c r="Z28" s="101"/>
      <c r="AA28" s="107"/>
      <c r="AB28" s="101"/>
      <c r="AC28" s="96"/>
      <c r="AD28" s="101"/>
      <c r="AE28" s="107"/>
      <c r="AF28" s="101">
        <v>1</v>
      </c>
      <c r="AG28" s="96"/>
      <c r="AH28" s="101"/>
      <c r="AI28" s="107"/>
      <c r="AJ28" s="96"/>
      <c r="AK28" s="96"/>
      <c r="AL28" s="101"/>
      <c r="AM28" s="107"/>
      <c r="AN28" s="96"/>
      <c r="AO28" s="96"/>
      <c r="AP28" s="101"/>
      <c r="AQ28" s="107"/>
      <c r="AR28" s="101"/>
      <c r="AS28" s="96"/>
      <c r="AT28" s="101"/>
      <c r="AU28" s="120"/>
      <c r="AV28" s="101"/>
      <c r="AW28" s="96"/>
      <c r="AX28" s="96"/>
      <c r="AY28" s="121"/>
      <c r="AZ28" s="96"/>
      <c r="BA28" s="96"/>
      <c r="BB28" s="101"/>
      <c r="BC28" s="107">
        <f t="shared" si="0"/>
        <v>1</v>
      </c>
      <c r="BD28" s="101">
        <v>1</v>
      </c>
      <c r="BE28" s="96">
        <v>0</v>
      </c>
      <c r="BF28" s="96">
        <v>0</v>
      </c>
    </row>
    <row r="29" spans="1:58" ht="15">
      <c r="A29" s="118">
        <v>25</v>
      </c>
      <c r="B29" s="1" t="s">
        <v>31</v>
      </c>
      <c r="C29" s="107"/>
      <c r="D29" s="95"/>
      <c r="E29" s="96"/>
      <c r="F29" s="97"/>
      <c r="G29" s="107"/>
      <c r="H29" s="98"/>
      <c r="I29" s="96"/>
      <c r="J29" s="101"/>
      <c r="K29" s="107"/>
      <c r="L29" s="102"/>
      <c r="M29" s="96"/>
      <c r="N29" s="101"/>
      <c r="O29" s="107"/>
      <c r="P29" s="102"/>
      <c r="Q29" s="96"/>
      <c r="R29" s="101"/>
      <c r="S29" s="107"/>
      <c r="T29" s="102"/>
      <c r="U29" s="96"/>
      <c r="V29" s="101"/>
      <c r="W29" s="107"/>
      <c r="X29" s="102"/>
      <c r="Y29" s="96"/>
      <c r="Z29" s="101"/>
      <c r="AA29" s="107"/>
      <c r="AB29" s="101"/>
      <c r="AC29" s="96"/>
      <c r="AD29" s="101"/>
      <c r="AE29" s="107"/>
      <c r="AF29" s="101"/>
      <c r="AG29" s="96"/>
      <c r="AH29" s="101"/>
      <c r="AI29" s="107"/>
      <c r="AJ29" s="96"/>
      <c r="AK29" s="96"/>
      <c r="AL29" s="101"/>
      <c r="AM29" s="107"/>
      <c r="AN29" s="96"/>
      <c r="AO29" s="96"/>
      <c r="AP29" s="101"/>
      <c r="AQ29" s="107"/>
      <c r="AR29" s="101"/>
      <c r="AS29" s="96"/>
      <c r="AT29" s="101"/>
      <c r="AU29" s="120"/>
      <c r="AV29" s="101"/>
      <c r="AW29" s="96"/>
      <c r="AX29" s="96"/>
      <c r="AY29" s="121"/>
      <c r="AZ29" s="96"/>
      <c r="BA29" s="96"/>
      <c r="BB29" s="101"/>
      <c r="BC29" s="107">
        <f t="shared" si="0"/>
        <v>0</v>
      </c>
      <c r="BD29" s="101">
        <v>0</v>
      </c>
      <c r="BE29" s="96">
        <v>0</v>
      </c>
      <c r="BF29" s="96">
        <v>0</v>
      </c>
    </row>
    <row r="30" spans="1:58" ht="15">
      <c r="A30" s="118">
        <v>26</v>
      </c>
      <c r="B30" s="1" t="s">
        <v>32</v>
      </c>
      <c r="C30" s="107"/>
      <c r="D30" s="95"/>
      <c r="E30" s="96"/>
      <c r="F30" s="97"/>
      <c r="G30" s="107"/>
      <c r="H30" s="98"/>
      <c r="I30" s="96"/>
      <c r="J30" s="101"/>
      <c r="K30" s="107"/>
      <c r="L30" s="102"/>
      <c r="M30" s="96"/>
      <c r="N30" s="101"/>
      <c r="O30" s="107"/>
      <c r="P30" s="102"/>
      <c r="Q30" s="96"/>
      <c r="R30" s="101"/>
      <c r="S30" s="107"/>
      <c r="T30" s="102"/>
      <c r="U30" s="96"/>
      <c r="V30" s="101"/>
      <c r="W30" s="107"/>
      <c r="X30" s="102"/>
      <c r="Y30" s="96"/>
      <c r="Z30" s="101"/>
      <c r="AA30" s="107"/>
      <c r="AB30" s="101"/>
      <c r="AC30" s="96"/>
      <c r="AD30" s="101"/>
      <c r="AE30" s="107"/>
      <c r="AF30" s="101"/>
      <c r="AG30" s="96"/>
      <c r="AH30" s="101"/>
      <c r="AI30" s="107"/>
      <c r="AJ30" s="96"/>
      <c r="AK30" s="96"/>
      <c r="AL30" s="101"/>
      <c r="AM30" s="107"/>
      <c r="AN30" s="96"/>
      <c r="AO30" s="96"/>
      <c r="AP30" s="101"/>
      <c r="AQ30" s="107"/>
      <c r="AR30" s="101"/>
      <c r="AS30" s="96"/>
      <c r="AT30" s="101"/>
      <c r="AU30" s="120"/>
      <c r="AV30" s="101"/>
      <c r="AW30" s="96"/>
      <c r="AX30" s="96"/>
      <c r="AY30" s="121"/>
      <c r="AZ30" s="96"/>
      <c r="BA30" s="96"/>
      <c r="BB30" s="101"/>
      <c r="BC30" s="107">
        <f t="shared" si="0"/>
        <v>0</v>
      </c>
      <c r="BD30" s="101">
        <v>0</v>
      </c>
      <c r="BE30" s="96">
        <v>0</v>
      </c>
      <c r="BF30" s="96">
        <v>0</v>
      </c>
    </row>
    <row r="31" spans="1:58" ht="15">
      <c r="A31" s="118">
        <v>27</v>
      </c>
      <c r="B31" s="1" t="s">
        <v>33</v>
      </c>
      <c r="C31" s="107"/>
      <c r="D31" s="95"/>
      <c r="E31" s="96"/>
      <c r="F31" s="97"/>
      <c r="G31" s="107"/>
      <c r="H31" s="98"/>
      <c r="I31" s="96"/>
      <c r="J31" s="101"/>
      <c r="K31" s="107"/>
      <c r="L31" s="102"/>
      <c r="M31" s="96"/>
      <c r="N31" s="101"/>
      <c r="O31" s="107"/>
      <c r="P31" s="102"/>
      <c r="Q31" s="96"/>
      <c r="R31" s="101"/>
      <c r="S31" s="107"/>
      <c r="T31" s="102"/>
      <c r="U31" s="96"/>
      <c r="V31" s="101"/>
      <c r="W31" s="107"/>
      <c r="X31" s="102"/>
      <c r="Y31" s="96"/>
      <c r="Z31" s="101"/>
      <c r="AA31" s="107"/>
      <c r="AB31" s="101"/>
      <c r="AC31" s="96"/>
      <c r="AD31" s="101"/>
      <c r="AE31" s="107"/>
      <c r="AF31" s="101"/>
      <c r="AG31" s="96"/>
      <c r="AH31" s="101"/>
      <c r="AI31" s="107"/>
      <c r="AJ31" s="96"/>
      <c r="AK31" s="96"/>
      <c r="AL31" s="101"/>
      <c r="AM31" s="107"/>
      <c r="AN31" s="96"/>
      <c r="AO31" s="96"/>
      <c r="AP31" s="101"/>
      <c r="AQ31" s="107"/>
      <c r="AR31" s="101"/>
      <c r="AS31" s="96"/>
      <c r="AT31" s="101"/>
      <c r="AU31" s="120"/>
      <c r="AV31" s="101"/>
      <c r="AW31" s="96"/>
      <c r="AX31" s="96"/>
      <c r="AY31" s="121"/>
      <c r="AZ31" s="96"/>
      <c r="BA31" s="96"/>
      <c r="BB31" s="101"/>
      <c r="BC31" s="107">
        <f t="shared" si="0"/>
        <v>0</v>
      </c>
      <c r="BD31" s="101">
        <v>0</v>
      </c>
      <c r="BE31" s="96">
        <v>0</v>
      </c>
      <c r="BF31" s="96">
        <v>0</v>
      </c>
    </row>
    <row r="32" spans="1:58" ht="15">
      <c r="A32" s="118">
        <v>28</v>
      </c>
      <c r="B32" s="1" t="s">
        <v>34</v>
      </c>
      <c r="C32" s="107"/>
      <c r="D32" s="95"/>
      <c r="E32" s="96"/>
      <c r="F32" s="97"/>
      <c r="G32" s="107"/>
      <c r="H32" s="98"/>
      <c r="I32" s="96"/>
      <c r="J32" s="101"/>
      <c r="K32" s="107"/>
      <c r="L32" s="102"/>
      <c r="M32" s="96"/>
      <c r="N32" s="101"/>
      <c r="O32" s="107"/>
      <c r="P32" s="102"/>
      <c r="Q32" s="96"/>
      <c r="R32" s="101"/>
      <c r="S32" s="107"/>
      <c r="T32" s="102"/>
      <c r="U32" s="96">
        <v>1</v>
      </c>
      <c r="V32" s="101"/>
      <c r="W32" s="107"/>
      <c r="X32" s="102"/>
      <c r="Y32" s="96"/>
      <c r="Z32" s="101"/>
      <c r="AA32" s="107"/>
      <c r="AB32" s="101"/>
      <c r="AC32" s="96"/>
      <c r="AD32" s="101"/>
      <c r="AE32" s="107"/>
      <c r="AF32" s="101"/>
      <c r="AG32" s="96"/>
      <c r="AH32" s="101"/>
      <c r="AI32" s="107"/>
      <c r="AJ32" s="96"/>
      <c r="AK32" s="96"/>
      <c r="AL32" s="101"/>
      <c r="AM32" s="107"/>
      <c r="AN32" s="96"/>
      <c r="AO32" s="96"/>
      <c r="AP32" s="101"/>
      <c r="AQ32" s="107"/>
      <c r="AR32" s="101"/>
      <c r="AS32" s="96"/>
      <c r="AT32" s="101"/>
      <c r="AU32" s="120"/>
      <c r="AV32" s="101"/>
      <c r="AW32" s="96"/>
      <c r="AX32" s="96"/>
      <c r="AY32" s="121"/>
      <c r="AZ32" s="96"/>
      <c r="BA32" s="96"/>
      <c r="BB32" s="101"/>
      <c r="BC32" s="107">
        <f t="shared" si="0"/>
        <v>0</v>
      </c>
      <c r="BD32" s="101">
        <v>0</v>
      </c>
      <c r="BE32" s="96">
        <v>1</v>
      </c>
      <c r="BF32" s="96">
        <v>0</v>
      </c>
    </row>
    <row r="33" spans="1:58" ht="15">
      <c r="A33" s="118">
        <v>29</v>
      </c>
      <c r="B33" s="1" t="s">
        <v>35</v>
      </c>
      <c r="C33" s="107"/>
      <c r="D33" s="95"/>
      <c r="E33" s="96"/>
      <c r="F33" s="97"/>
      <c r="G33" s="107"/>
      <c r="H33" s="98"/>
      <c r="I33" s="96"/>
      <c r="J33" s="99"/>
      <c r="K33" s="107"/>
      <c r="L33" s="100"/>
      <c r="M33" s="96"/>
      <c r="N33" s="101"/>
      <c r="O33" s="107"/>
      <c r="P33" s="102"/>
      <c r="Q33" s="96"/>
      <c r="R33" s="101"/>
      <c r="S33" s="107"/>
      <c r="T33" s="102"/>
      <c r="U33" s="96"/>
      <c r="V33" s="101"/>
      <c r="W33" s="107"/>
      <c r="X33" s="102"/>
      <c r="Y33" s="96"/>
      <c r="Z33" s="101"/>
      <c r="AA33" s="107"/>
      <c r="AB33" s="101"/>
      <c r="AC33" s="96"/>
      <c r="AD33" s="101"/>
      <c r="AE33" s="107"/>
      <c r="AF33" s="101"/>
      <c r="AG33" s="96"/>
      <c r="AH33" s="101"/>
      <c r="AI33" s="107"/>
      <c r="AJ33" s="96"/>
      <c r="AK33" s="96"/>
      <c r="AL33" s="101"/>
      <c r="AM33" s="107"/>
      <c r="AN33" s="96"/>
      <c r="AO33" s="96"/>
      <c r="AP33" s="101"/>
      <c r="AQ33" s="107"/>
      <c r="AR33" s="101"/>
      <c r="AS33" s="96"/>
      <c r="AT33" s="101"/>
      <c r="AU33" s="120"/>
      <c r="AV33" s="101"/>
      <c r="AW33" s="96"/>
      <c r="AX33" s="96"/>
      <c r="AY33" s="121"/>
      <c r="AZ33" s="96"/>
      <c r="BA33" s="96"/>
      <c r="BB33" s="101"/>
      <c r="BC33" s="107">
        <f t="shared" si="0"/>
        <v>0</v>
      </c>
      <c r="BD33" s="101">
        <v>0</v>
      </c>
      <c r="BE33" s="96">
        <v>0</v>
      </c>
      <c r="BF33" s="96">
        <v>0</v>
      </c>
    </row>
    <row r="34" spans="1:58" ht="15">
      <c r="A34" s="118">
        <v>30</v>
      </c>
      <c r="B34" s="1" t="s">
        <v>108</v>
      </c>
      <c r="C34" s="107"/>
      <c r="D34" s="95"/>
      <c r="E34" s="96"/>
      <c r="F34" s="97"/>
      <c r="G34" s="107"/>
      <c r="H34" s="98"/>
      <c r="I34" s="96"/>
      <c r="J34" s="99"/>
      <c r="K34" s="107"/>
      <c r="L34" s="100"/>
      <c r="M34" s="96"/>
      <c r="N34" s="101"/>
      <c r="O34" s="107"/>
      <c r="P34" s="102"/>
      <c r="Q34" s="96"/>
      <c r="R34" s="101"/>
      <c r="S34" s="107"/>
      <c r="T34" s="102"/>
      <c r="U34" s="96"/>
      <c r="V34" s="101"/>
      <c r="W34" s="107"/>
      <c r="X34" s="102"/>
      <c r="Y34" s="96"/>
      <c r="Z34" s="101"/>
      <c r="AA34" s="107"/>
      <c r="AB34" s="101"/>
      <c r="AC34" s="96"/>
      <c r="AD34" s="101"/>
      <c r="AE34" s="107"/>
      <c r="AF34" s="101"/>
      <c r="AG34" s="96"/>
      <c r="AH34" s="101"/>
      <c r="AI34" s="107"/>
      <c r="AJ34" s="96"/>
      <c r="AK34" s="96"/>
      <c r="AL34" s="101"/>
      <c r="AM34" s="107"/>
      <c r="AN34" s="96"/>
      <c r="AO34" s="96"/>
      <c r="AP34" s="101"/>
      <c r="AQ34" s="107"/>
      <c r="AR34" s="101"/>
      <c r="AS34" s="96"/>
      <c r="AT34" s="101"/>
      <c r="AU34" s="120"/>
      <c r="AV34" s="101"/>
      <c r="AW34" s="96"/>
      <c r="AX34" s="96"/>
      <c r="AY34" s="121"/>
      <c r="AZ34" s="96"/>
      <c r="BA34" s="96"/>
      <c r="BB34" s="101"/>
      <c r="BC34" s="107">
        <f t="shared" si="0"/>
        <v>0</v>
      </c>
      <c r="BD34" s="101">
        <v>0</v>
      </c>
      <c r="BE34" s="96">
        <v>0</v>
      </c>
      <c r="BF34" s="96">
        <v>0</v>
      </c>
    </row>
    <row r="35" spans="1:58" ht="15">
      <c r="A35" s="118">
        <v>31</v>
      </c>
      <c r="B35" s="1" t="s">
        <v>36</v>
      </c>
      <c r="C35" s="107"/>
      <c r="D35" s="95"/>
      <c r="E35" s="96"/>
      <c r="F35" s="97"/>
      <c r="G35" s="107"/>
      <c r="H35" s="98"/>
      <c r="I35" s="96"/>
      <c r="J35" s="99"/>
      <c r="K35" s="107"/>
      <c r="L35" s="100"/>
      <c r="M35" s="96"/>
      <c r="N35" s="101"/>
      <c r="O35" s="107"/>
      <c r="P35" s="102"/>
      <c r="Q35" s="96"/>
      <c r="R35" s="101"/>
      <c r="S35" s="107"/>
      <c r="T35" s="102"/>
      <c r="U35" s="96"/>
      <c r="V35" s="101"/>
      <c r="W35" s="107"/>
      <c r="X35" s="102"/>
      <c r="Y35" s="96"/>
      <c r="Z35" s="101"/>
      <c r="AA35" s="107"/>
      <c r="AB35" s="101"/>
      <c r="AC35" s="96"/>
      <c r="AD35" s="101"/>
      <c r="AE35" s="107"/>
      <c r="AF35" s="101"/>
      <c r="AG35" s="96"/>
      <c r="AH35" s="101"/>
      <c r="AI35" s="107"/>
      <c r="AJ35" s="96"/>
      <c r="AK35" s="96"/>
      <c r="AL35" s="101"/>
      <c r="AM35" s="107"/>
      <c r="AN35" s="96"/>
      <c r="AO35" s="96"/>
      <c r="AP35" s="101"/>
      <c r="AQ35" s="107"/>
      <c r="AR35" s="101"/>
      <c r="AS35" s="96"/>
      <c r="AT35" s="101"/>
      <c r="AU35" s="120"/>
      <c r="AV35" s="101"/>
      <c r="AW35" s="96"/>
      <c r="AX35" s="96"/>
      <c r="AY35" s="121"/>
      <c r="AZ35" s="96"/>
      <c r="BA35" s="96"/>
      <c r="BB35" s="101"/>
      <c r="BC35" s="107">
        <f t="shared" si="0"/>
        <v>0</v>
      </c>
      <c r="BD35" s="101">
        <v>0</v>
      </c>
      <c r="BE35" s="96">
        <v>0</v>
      </c>
      <c r="BF35" s="96">
        <v>0</v>
      </c>
    </row>
    <row r="36" spans="1:58" ht="15">
      <c r="A36" s="118">
        <v>32</v>
      </c>
      <c r="B36" s="1" t="s">
        <v>37</v>
      </c>
      <c r="C36" s="107"/>
      <c r="D36" s="95"/>
      <c r="E36" s="96"/>
      <c r="F36" s="97">
        <v>1</v>
      </c>
      <c r="G36" s="107"/>
      <c r="H36" s="98"/>
      <c r="I36" s="96"/>
      <c r="J36" s="99"/>
      <c r="K36" s="107"/>
      <c r="L36" s="100"/>
      <c r="M36" s="96"/>
      <c r="N36" s="101"/>
      <c r="O36" s="107"/>
      <c r="P36" s="102"/>
      <c r="Q36" s="96"/>
      <c r="R36" s="101"/>
      <c r="S36" s="107"/>
      <c r="T36" s="102"/>
      <c r="U36" s="96"/>
      <c r="V36" s="101"/>
      <c r="W36" s="107"/>
      <c r="X36" s="102"/>
      <c r="Y36" s="96"/>
      <c r="Z36" s="101"/>
      <c r="AA36" s="107"/>
      <c r="AB36" s="101"/>
      <c r="AC36" s="96"/>
      <c r="AD36" s="101"/>
      <c r="AE36" s="107"/>
      <c r="AF36" s="101"/>
      <c r="AG36" s="96"/>
      <c r="AH36" s="101"/>
      <c r="AI36" s="107"/>
      <c r="AJ36" s="96"/>
      <c r="AK36" s="96"/>
      <c r="AL36" s="101"/>
      <c r="AM36" s="107"/>
      <c r="AN36" s="96"/>
      <c r="AO36" s="96"/>
      <c r="AP36" s="101"/>
      <c r="AQ36" s="107"/>
      <c r="AR36" s="101"/>
      <c r="AS36" s="96"/>
      <c r="AT36" s="101"/>
      <c r="AU36" s="120"/>
      <c r="AV36" s="101"/>
      <c r="AW36" s="96"/>
      <c r="AX36" s="96"/>
      <c r="AY36" s="121"/>
      <c r="AZ36" s="96"/>
      <c r="BA36" s="96"/>
      <c r="BB36" s="101"/>
      <c r="BC36" s="107">
        <f t="shared" si="0"/>
        <v>0</v>
      </c>
      <c r="BD36" s="101">
        <v>0</v>
      </c>
      <c r="BE36" s="96">
        <v>0</v>
      </c>
      <c r="BF36" s="96">
        <v>1</v>
      </c>
    </row>
    <row r="37" spans="1:58" ht="15">
      <c r="A37" s="118">
        <v>33</v>
      </c>
      <c r="B37" s="1" t="s">
        <v>38</v>
      </c>
      <c r="C37" s="107"/>
      <c r="D37" s="95"/>
      <c r="E37" s="96"/>
      <c r="F37" s="97"/>
      <c r="G37" s="107"/>
      <c r="H37" s="98"/>
      <c r="I37" s="96"/>
      <c r="J37" s="99"/>
      <c r="K37" s="107"/>
      <c r="L37" s="100"/>
      <c r="M37" s="96"/>
      <c r="N37" s="101"/>
      <c r="O37" s="107"/>
      <c r="P37" s="102"/>
      <c r="Q37" s="96"/>
      <c r="R37" s="101"/>
      <c r="S37" s="107"/>
      <c r="T37" s="102"/>
      <c r="U37" s="96"/>
      <c r="V37" s="101"/>
      <c r="W37" s="107"/>
      <c r="X37" s="102"/>
      <c r="Y37" s="96"/>
      <c r="Z37" s="101"/>
      <c r="AA37" s="107"/>
      <c r="AB37" s="101"/>
      <c r="AC37" s="96"/>
      <c r="AD37" s="101"/>
      <c r="AE37" s="107"/>
      <c r="AF37" s="101"/>
      <c r="AG37" s="96"/>
      <c r="AH37" s="101"/>
      <c r="AI37" s="107"/>
      <c r="AJ37" s="96"/>
      <c r="AK37" s="96"/>
      <c r="AL37" s="101"/>
      <c r="AM37" s="107"/>
      <c r="AN37" s="96"/>
      <c r="AO37" s="96"/>
      <c r="AP37" s="101"/>
      <c r="AQ37" s="107"/>
      <c r="AR37" s="101"/>
      <c r="AS37" s="96"/>
      <c r="AT37" s="101"/>
      <c r="AU37" s="120"/>
      <c r="AV37" s="101"/>
      <c r="AW37" s="96"/>
      <c r="AX37" s="96"/>
      <c r="AY37" s="121"/>
      <c r="AZ37" s="96"/>
      <c r="BA37" s="96"/>
      <c r="BB37" s="101"/>
      <c r="BC37" s="107">
        <f aca="true" t="shared" si="1" ref="BC37:BC68">SUM(C37,G37,K37,O37,S37,W37,AA37,AE37,AI37,AM37,AQ37,AU37,AY37)</f>
        <v>0</v>
      </c>
      <c r="BD37" s="101">
        <v>0</v>
      </c>
      <c r="BE37" s="96">
        <v>0</v>
      </c>
      <c r="BF37" s="96">
        <v>0</v>
      </c>
    </row>
    <row r="38" spans="1:58" ht="15">
      <c r="A38" s="118">
        <v>34</v>
      </c>
      <c r="B38" s="1" t="s">
        <v>39</v>
      </c>
      <c r="C38" s="107"/>
      <c r="D38" s="95"/>
      <c r="E38" s="96"/>
      <c r="F38" s="97"/>
      <c r="G38" s="107"/>
      <c r="H38" s="98"/>
      <c r="I38" s="96"/>
      <c r="J38" s="99"/>
      <c r="K38" s="107"/>
      <c r="L38" s="100"/>
      <c r="M38" s="96"/>
      <c r="N38" s="101"/>
      <c r="O38" s="107"/>
      <c r="P38" s="102"/>
      <c r="Q38" s="96"/>
      <c r="R38" s="101"/>
      <c r="S38" s="107"/>
      <c r="T38" s="102"/>
      <c r="U38" s="96"/>
      <c r="V38" s="101"/>
      <c r="W38" s="107"/>
      <c r="X38" s="102"/>
      <c r="Y38" s="96"/>
      <c r="Z38" s="101"/>
      <c r="AA38" s="107"/>
      <c r="AB38" s="101"/>
      <c r="AC38" s="96"/>
      <c r="AD38" s="101"/>
      <c r="AE38" s="107"/>
      <c r="AF38" s="101"/>
      <c r="AG38" s="96"/>
      <c r="AH38" s="101"/>
      <c r="AI38" s="107"/>
      <c r="AJ38" s="96"/>
      <c r="AK38" s="96"/>
      <c r="AL38" s="101"/>
      <c r="AM38" s="107"/>
      <c r="AN38" s="96"/>
      <c r="AO38" s="96"/>
      <c r="AP38" s="101"/>
      <c r="AQ38" s="107"/>
      <c r="AR38" s="101"/>
      <c r="AS38" s="96"/>
      <c r="AT38" s="101"/>
      <c r="AU38" s="120"/>
      <c r="AV38" s="101"/>
      <c r="AW38" s="96"/>
      <c r="AX38" s="96"/>
      <c r="AY38" s="121"/>
      <c r="AZ38" s="96"/>
      <c r="BA38" s="96"/>
      <c r="BB38" s="101"/>
      <c r="BC38" s="107">
        <f t="shared" si="1"/>
        <v>0</v>
      </c>
      <c r="BD38" s="101">
        <v>0</v>
      </c>
      <c r="BE38" s="96">
        <v>0</v>
      </c>
      <c r="BF38" s="96">
        <v>0</v>
      </c>
    </row>
    <row r="39" spans="1:58" ht="15">
      <c r="A39" s="118">
        <v>35</v>
      </c>
      <c r="B39" s="1" t="s">
        <v>40</v>
      </c>
      <c r="C39" s="107"/>
      <c r="D39" s="95"/>
      <c r="E39" s="96"/>
      <c r="F39" s="97"/>
      <c r="G39" s="107"/>
      <c r="H39" s="98"/>
      <c r="I39" s="96"/>
      <c r="J39" s="99"/>
      <c r="K39" s="107"/>
      <c r="L39" s="100">
        <v>1</v>
      </c>
      <c r="M39" s="96"/>
      <c r="N39" s="101"/>
      <c r="O39" s="107"/>
      <c r="P39" s="102"/>
      <c r="Q39" s="96"/>
      <c r="R39" s="101"/>
      <c r="S39" s="107"/>
      <c r="T39" s="102"/>
      <c r="U39" s="96"/>
      <c r="V39" s="101"/>
      <c r="W39" s="107"/>
      <c r="X39" s="102"/>
      <c r="Y39" s="96"/>
      <c r="Z39" s="101"/>
      <c r="AA39" s="107"/>
      <c r="AB39" s="101"/>
      <c r="AC39" s="96"/>
      <c r="AD39" s="101"/>
      <c r="AE39" s="107"/>
      <c r="AF39" s="101"/>
      <c r="AG39" s="96"/>
      <c r="AH39" s="101"/>
      <c r="AI39" s="107"/>
      <c r="AJ39" s="96"/>
      <c r="AK39" s="96"/>
      <c r="AL39" s="101"/>
      <c r="AM39" s="107"/>
      <c r="AN39" s="96"/>
      <c r="AO39" s="96"/>
      <c r="AP39" s="101"/>
      <c r="AQ39" s="107"/>
      <c r="AR39" s="101"/>
      <c r="AS39" s="96"/>
      <c r="AT39" s="101"/>
      <c r="AU39" s="120"/>
      <c r="AV39" s="101"/>
      <c r="AW39" s="96"/>
      <c r="AX39" s="96"/>
      <c r="AY39" s="121"/>
      <c r="AZ39" s="96"/>
      <c r="BA39" s="96"/>
      <c r="BB39" s="101"/>
      <c r="BC39" s="107">
        <f t="shared" si="1"/>
        <v>0</v>
      </c>
      <c r="BD39" s="101">
        <v>1</v>
      </c>
      <c r="BE39" s="96">
        <v>0</v>
      </c>
      <c r="BF39" s="96">
        <v>0</v>
      </c>
    </row>
    <row r="40" spans="1:58" ht="15">
      <c r="A40" s="118">
        <v>36</v>
      </c>
      <c r="B40" s="1" t="s">
        <v>41</v>
      </c>
      <c r="C40" s="107"/>
      <c r="D40" s="95"/>
      <c r="E40" s="96"/>
      <c r="F40" s="97"/>
      <c r="G40" s="107"/>
      <c r="H40" s="98"/>
      <c r="I40" s="96"/>
      <c r="J40" s="99"/>
      <c r="K40" s="107"/>
      <c r="L40" s="100"/>
      <c r="M40" s="96"/>
      <c r="N40" s="101"/>
      <c r="O40" s="107"/>
      <c r="P40" s="102"/>
      <c r="Q40" s="96"/>
      <c r="R40" s="101"/>
      <c r="S40" s="107"/>
      <c r="T40" s="102"/>
      <c r="U40" s="96"/>
      <c r="V40" s="101"/>
      <c r="W40" s="107"/>
      <c r="X40" s="102"/>
      <c r="Y40" s="96"/>
      <c r="Z40" s="101"/>
      <c r="AA40" s="107"/>
      <c r="AB40" s="101"/>
      <c r="AC40" s="96"/>
      <c r="AD40" s="101"/>
      <c r="AE40" s="107"/>
      <c r="AF40" s="101"/>
      <c r="AG40" s="96">
        <v>1</v>
      </c>
      <c r="AH40" s="101"/>
      <c r="AI40" s="107"/>
      <c r="AJ40" s="96"/>
      <c r="AK40" s="96"/>
      <c r="AL40" s="101"/>
      <c r="AM40" s="107"/>
      <c r="AN40" s="96"/>
      <c r="AO40" s="96"/>
      <c r="AP40" s="101"/>
      <c r="AQ40" s="107"/>
      <c r="AR40" s="101"/>
      <c r="AS40" s="96"/>
      <c r="AT40" s="101"/>
      <c r="AU40" s="120"/>
      <c r="AV40" s="101"/>
      <c r="AW40" s="96"/>
      <c r="AX40" s="96"/>
      <c r="AY40" s="121"/>
      <c r="AZ40" s="96"/>
      <c r="BA40" s="96"/>
      <c r="BB40" s="101"/>
      <c r="BC40" s="107">
        <f t="shared" si="1"/>
        <v>0</v>
      </c>
      <c r="BD40" s="101">
        <v>0</v>
      </c>
      <c r="BE40" s="96">
        <v>1</v>
      </c>
      <c r="BF40" s="96">
        <v>0</v>
      </c>
    </row>
    <row r="41" spans="1:58" ht="15">
      <c r="A41" s="118">
        <v>37</v>
      </c>
      <c r="B41" s="1" t="s">
        <v>42</v>
      </c>
      <c r="C41" s="107"/>
      <c r="D41" s="95"/>
      <c r="E41" s="96"/>
      <c r="F41" s="97"/>
      <c r="G41" s="107"/>
      <c r="H41" s="98"/>
      <c r="I41" s="96"/>
      <c r="J41" s="99"/>
      <c r="K41" s="107"/>
      <c r="L41" s="100"/>
      <c r="M41" s="96"/>
      <c r="N41" s="101"/>
      <c r="O41" s="107"/>
      <c r="P41" s="102"/>
      <c r="Q41" s="96"/>
      <c r="R41" s="101"/>
      <c r="S41" s="107"/>
      <c r="T41" s="102"/>
      <c r="U41" s="96"/>
      <c r="V41" s="101"/>
      <c r="W41" s="107"/>
      <c r="X41" s="102"/>
      <c r="Y41" s="96"/>
      <c r="Z41" s="101"/>
      <c r="AA41" s="107"/>
      <c r="AB41" s="101"/>
      <c r="AC41" s="96"/>
      <c r="AD41" s="101"/>
      <c r="AE41" s="107"/>
      <c r="AF41" s="101"/>
      <c r="AG41" s="96"/>
      <c r="AH41" s="101"/>
      <c r="AI41" s="107"/>
      <c r="AJ41" s="96"/>
      <c r="AK41" s="96"/>
      <c r="AL41" s="101"/>
      <c r="AM41" s="107"/>
      <c r="AN41" s="96"/>
      <c r="AO41" s="96"/>
      <c r="AP41" s="101"/>
      <c r="AQ41" s="107"/>
      <c r="AR41" s="101"/>
      <c r="AS41" s="96"/>
      <c r="AT41" s="101"/>
      <c r="AU41" s="120"/>
      <c r="AV41" s="101"/>
      <c r="AW41" s="96"/>
      <c r="AX41" s="96"/>
      <c r="AY41" s="121"/>
      <c r="AZ41" s="96"/>
      <c r="BA41" s="96"/>
      <c r="BB41" s="101"/>
      <c r="BC41" s="107">
        <f t="shared" si="1"/>
        <v>0</v>
      </c>
      <c r="BD41" s="101">
        <v>0</v>
      </c>
      <c r="BE41" s="96">
        <v>0</v>
      </c>
      <c r="BF41" s="96">
        <v>0</v>
      </c>
    </row>
    <row r="42" spans="1:58" ht="15">
      <c r="A42" s="118">
        <v>38</v>
      </c>
      <c r="B42" s="1" t="s">
        <v>43</v>
      </c>
      <c r="C42" s="107"/>
      <c r="D42" s="95"/>
      <c r="E42" s="96"/>
      <c r="F42" s="97">
        <v>1</v>
      </c>
      <c r="G42" s="107"/>
      <c r="H42" s="98"/>
      <c r="I42" s="96"/>
      <c r="J42" s="99"/>
      <c r="K42" s="107"/>
      <c r="L42" s="100"/>
      <c r="M42" s="96"/>
      <c r="N42" s="101"/>
      <c r="O42" s="107"/>
      <c r="P42" s="102"/>
      <c r="Q42" s="96"/>
      <c r="R42" s="101"/>
      <c r="S42" s="107"/>
      <c r="T42" s="102"/>
      <c r="U42" s="96"/>
      <c r="V42" s="101"/>
      <c r="W42" s="107"/>
      <c r="X42" s="102"/>
      <c r="Y42" s="96"/>
      <c r="Z42" s="101"/>
      <c r="AA42" s="107"/>
      <c r="AB42" s="101"/>
      <c r="AC42" s="96"/>
      <c r="AD42" s="101"/>
      <c r="AE42" s="107"/>
      <c r="AF42" s="101"/>
      <c r="AG42" s="96"/>
      <c r="AH42" s="101"/>
      <c r="AI42" s="107"/>
      <c r="AJ42" s="96"/>
      <c r="AK42" s="96"/>
      <c r="AL42" s="101"/>
      <c r="AM42" s="107"/>
      <c r="AN42" s="96"/>
      <c r="AO42" s="96"/>
      <c r="AP42" s="101"/>
      <c r="AQ42" s="107"/>
      <c r="AR42" s="101"/>
      <c r="AS42" s="96"/>
      <c r="AT42" s="101"/>
      <c r="AU42" s="120"/>
      <c r="AV42" s="101"/>
      <c r="AW42" s="96"/>
      <c r="AX42" s="96"/>
      <c r="AY42" s="121"/>
      <c r="AZ42" s="96"/>
      <c r="BA42" s="96"/>
      <c r="BB42" s="101"/>
      <c r="BC42" s="107">
        <f t="shared" si="1"/>
        <v>0</v>
      </c>
      <c r="BD42" s="101">
        <v>0</v>
      </c>
      <c r="BE42" s="96">
        <v>0</v>
      </c>
      <c r="BF42" s="96">
        <v>1</v>
      </c>
    </row>
    <row r="43" spans="1:58" ht="15">
      <c r="A43" s="118">
        <v>39</v>
      </c>
      <c r="B43" s="1" t="s">
        <v>44</v>
      </c>
      <c r="C43" s="107"/>
      <c r="D43" s="95"/>
      <c r="E43" s="96"/>
      <c r="F43" s="97"/>
      <c r="G43" s="107"/>
      <c r="H43" s="98"/>
      <c r="I43" s="96"/>
      <c r="J43" s="99"/>
      <c r="K43" s="107"/>
      <c r="L43" s="100"/>
      <c r="M43" s="96"/>
      <c r="N43" s="101"/>
      <c r="O43" s="107">
        <v>1</v>
      </c>
      <c r="P43" s="102"/>
      <c r="Q43" s="96"/>
      <c r="R43" s="101"/>
      <c r="S43" s="107"/>
      <c r="T43" s="102"/>
      <c r="U43" s="96"/>
      <c r="V43" s="101"/>
      <c r="W43" s="107"/>
      <c r="X43" s="102"/>
      <c r="Y43" s="96"/>
      <c r="Z43" s="101"/>
      <c r="AA43" s="107"/>
      <c r="AB43" s="101"/>
      <c r="AC43" s="96"/>
      <c r="AD43" s="101"/>
      <c r="AE43" s="107"/>
      <c r="AF43" s="101"/>
      <c r="AG43" s="96"/>
      <c r="AH43" s="101"/>
      <c r="AI43" s="107"/>
      <c r="AJ43" s="96"/>
      <c r="AK43" s="96"/>
      <c r="AL43" s="101"/>
      <c r="AM43" s="107"/>
      <c r="AN43" s="96"/>
      <c r="AO43" s="96"/>
      <c r="AP43" s="101"/>
      <c r="AQ43" s="107"/>
      <c r="AR43" s="101"/>
      <c r="AS43" s="96"/>
      <c r="AT43" s="101"/>
      <c r="AU43" s="120"/>
      <c r="AV43" s="101"/>
      <c r="AW43" s="96"/>
      <c r="AX43" s="96"/>
      <c r="AY43" s="121"/>
      <c r="AZ43" s="96"/>
      <c r="BA43" s="96"/>
      <c r="BB43" s="101"/>
      <c r="BC43" s="107">
        <f t="shared" si="1"/>
        <v>1</v>
      </c>
      <c r="BD43" s="101">
        <v>0</v>
      </c>
      <c r="BE43" s="96">
        <v>0</v>
      </c>
      <c r="BF43" s="96">
        <v>0</v>
      </c>
    </row>
    <row r="44" spans="1:58" ht="15">
      <c r="A44" s="118">
        <v>40</v>
      </c>
      <c r="B44" s="1" t="s">
        <v>45</v>
      </c>
      <c r="C44" s="107"/>
      <c r="D44" s="95"/>
      <c r="E44" s="96"/>
      <c r="F44" s="97"/>
      <c r="G44" s="107"/>
      <c r="H44" s="98"/>
      <c r="I44" s="96"/>
      <c r="J44" s="99"/>
      <c r="K44" s="107"/>
      <c r="L44" s="100"/>
      <c r="M44" s="96"/>
      <c r="N44" s="101"/>
      <c r="O44" s="107"/>
      <c r="P44" s="96"/>
      <c r="Q44" s="96"/>
      <c r="R44" s="101"/>
      <c r="S44" s="107"/>
      <c r="T44" s="96"/>
      <c r="U44" s="96"/>
      <c r="V44" s="101"/>
      <c r="W44" s="107"/>
      <c r="X44" s="96"/>
      <c r="Y44" s="96"/>
      <c r="Z44" s="101"/>
      <c r="AA44" s="107"/>
      <c r="AB44" s="101"/>
      <c r="AC44" s="96"/>
      <c r="AD44" s="101"/>
      <c r="AE44" s="107"/>
      <c r="AF44" s="101"/>
      <c r="AG44" s="96"/>
      <c r="AH44" s="101"/>
      <c r="AI44" s="107"/>
      <c r="AJ44" s="96"/>
      <c r="AK44" s="96"/>
      <c r="AL44" s="101"/>
      <c r="AM44" s="107"/>
      <c r="AN44" s="96"/>
      <c r="AO44" s="96"/>
      <c r="AP44" s="101"/>
      <c r="AQ44" s="107"/>
      <c r="AR44" s="101"/>
      <c r="AS44" s="96"/>
      <c r="AT44" s="101"/>
      <c r="AU44" s="120"/>
      <c r="AV44" s="101"/>
      <c r="AW44" s="96"/>
      <c r="AX44" s="96"/>
      <c r="AY44" s="121"/>
      <c r="AZ44" s="96"/>
      <c r="BA44" s="96"/>
      <c r="BB44" s="101"/>
      <c r="BC44" s="107">
        <f t="shared" si="1"/>
        <v>0</v>
      </c>
      <c r="BD44" s="101">
        <v>0</v>
      </c>
      <c r="BE44" s="96">
        <v>0</v>
      </c>
      <c r="BF44" s="96">
        <v>0</v>
      </c>
    </row>
    <row r="45" spans="1:58" ht="15">
      <c r="A45" s="118">
        <v>41</v>
      </c>
      <c r="B45" s="1" t="s">
        <v>109</v>
      </c>
      <c r="C45" s="107"/>
      <c r="D45" s="95"/>
      <c r="E45" s="96"/>
      <c r="F45" s="97"/>
      <c r="G45" s="107"/>
      <c r="H45" s="98"/>
      <c r="I45" s="96"/>
      <c r="J45" s="99"/>
      <c r="K45" s="107"/>
      <c r="L45" s="100"/>
      <c r="M45" s="96"/>
      <c r="N45" s="101"/>
      <c r="O45" s="107"/>
      <c r="P45" s="96"/>
      <c r="Q45" s="96"/>
      <c r="R45" s="101"/>
      <c r="S45" s="107"/>
      <c r="T45" s="96"/>
      <c r="U45" s="96"/>
      <c r="V45" s="101"/>
      <c r="W45" s="107"/>
      <c r="X45" s="96"/>
      <c r="Y45" s="96"/>
      <c r="Z45" s="101"/>
      <c r="AA45" s="107"/>
      <c r="AB45" s="101"/>
      <c r="AC45" s="96"/>
      <c r="AD45" s="101"/>
      <c r="AE45" s="107"/>
      <c r="AF45" s="101"/>
      <c r="AG45" s="96"/>
      <c r="AH45" s="101"/>
      <c r="AI45" s="107"/>
      <c r="AJ45" s="96"/>
      <c r="AK45" s="96"/>
      <c r="AL45" s="101"/>
      <c r="AM45" s="107"/>
      <c r="AN45" s="96"/>
      <c r="AO45" s="96"/>
      <c r="AP45" s="101"/>
      <c r="AQ45" s="107"/>
      <c r="AR45" s="101"/>
      <c r="AS45" s="96"/>
      <c r="AT45" s="101"/>
      <c r="AU45" s="120"/>
      <c r="AV45" s="101"/>
      <c r="AW45" s="96"/>
      <c r="AX45" s="96"/>
      <c r="AY45" s="121"/>
      <c r="AZ45" s="96"/>
      <c r="BA45" s="96"/>
      <c r="BB45" s="101"/>
      <c r="BC45" s="107">
        <f t="shared" si="1"/>
        <v>0</v>
      </c>
      <c r="BD45" s="101">
        <v>0</v>
      </c>
      <c r="BE45" s="96">
        <v>0</v>
      </c>
      <c r="BF45" s="96">
        <v>0</v>
      </c>
    </row>
    <row r="46" spans="1:58" ht="15">
      <c r="A46" s="118">
        <v>42</v>
      </c>
      <c r="B46" s="1" t="s">
        <v>46</v>
      </c>
      <c r="C46" s="107"/>
      <c r="D46" s="95"/>
      <c r="E46" s="96"/>
      <c r="F46" s="97"/>
      <c r="G46" s="107"/>
      <c r="H46" s="98"/>
      <c r="I46" s="96"/>
      <c r="J46" s="99"/>
      <c r="K46" s="107"/>
      <c r="L46" s="100"/>
      <c r="M46" s="96"/>
      <c r="N46" s="101"/>
      <c r="O46" s="107"/>
      <c r="P46" s="96"/>
      <c r="Q46" s="96"/>
      <c r="R46" s="101"/>
      <c r="S46" s="107"/>
      <c r="T46" s="96"/>
      <c r="U46" s="96"/>
      <c r="V46" s="101"/>
      <c r="W46" s="107"/>
      <c r="X46" s="96"/>
      <c r="Y46" s="96"/>
      <c r="Z46" s="101"/>
      <c r="AA46" s="107"/>
      <c r="AB46" s="101"/>
      <c r="AC46" s="96"/>
      <c r="AD46" s="101"/>
      <c r="AE46" s="107"/>
      <c r="AF46" s="101"/>
      <c r="AG46" s="96"/>
      <c r="AH46" s="101"/>
      <c r="AI46" s="107"/>
      <c r="AJ46" s="96"/>
      <c r="AK46" s="96"/>
      <c r="AL46" s="101"/>
      <c r="AM46" s="107"/>
      <c r="AN46" s="96"/>
      <c r="AO46" s="96"/>
      <c r="AP46" s="101"/>
      <c r="AQ46" s="107"/>
      <c r="AR46" s="101"/>
      <c r="AS46" s="96"/>
      <c r="AT46" s="101"/>
      <c r="AU46" s="120"/>
      <c r="AV46" s="101"/>
      <c r="AW46" s="96"/>
      <c r="AX46" s="96"/>
      <c r="AY46" s="121"/>
      <c r="AZ46" s="96"/>
      <c r="BA46" s="96"/>
      <c r="BB46" s="101"/>
      <c r="BC46" s="107">
        <f t="shared" si="1"/>
        <v>0</v>
      </c>
      <c r="BD46" s="101">
        <v>0</v>
      </c>
      <c r="BE46" s="96">
        <v>0</v>
      </c>
      <c r="BF46" s="96">
        <v>0</v>
      </c>
    </row>
    <row r="47" spans="1:58" ht="15">
      <c r="A47" s="118">
        <v>43</v>
      </c>
      <c r="B47" s="1" t="s">
        <v>100</v>
      </c>
      <c r="C47" s="107"/>
      <c r="D47" s="95"/>
      <c r="E47" s="96"/>
      <c r="F47" s="97"/>
      <c r="G47" s="107"/>
      <c r="H47" s="98"/>
      <c r="I47" s="96"/>
      <c r="J47" s="99"/>
      <c r="K47" s="107"/>
      <c r="L47" s="100"/>
      <c r="M47" s="96"/>
      <c r="N47" s="101"/>
      <c r="O47" s="107"/>
      <c r="P47" s="96"/>
      <c r="Q47" s="96"/>
      <c r="R47" s="101"/>
      <c r="S47" s="107"/>
      <c r="T47" s="96"/>
      <c r="U47" s="96"/>
      <c r="V47" s="101"/>
      <c r="W47" s="107"/>
      <c r="X47" s="96"/>
      <c r="Y47" s="96"/>
      <c r="Z47" s="101"/>
      <c r="AA47" s="107"/>
      <c r="AB47" s="101"/>
      <c r="AC47" s="96"/>
      <c r="AD47" s="101"/>
      <c r="AE47" s="107"/>
      <c r="AF47" s="101"/>
      <c r="AG47" s="96"/>
      <c r="AH47" s="96"/>
      <c r="AI47" s="107"/>
      <c r="AJ47" s="96"/>
      <c r="AK47" s="96"/>
      <c r="AL47" s="101"/>
      <c r="AM47" s="107"/>
      <c r="AN47" s="96"/>
      <c r="AO47" s="96"/>
      <c r="AP47" s="101"/>
      <c r="AQ47" s="107"/>
      <c r="AR47" s="101"/>
      <c r="AS47" s="96"/>
      <c r="AT47" s="101"/>
      <c r="AU47" s="120"/>
      <c r="AV47" s="101"/>
      <c r="AW47" s="96"/>
      <c r="AX47" s="96"/>
      <c r="AY47" s="121"/>
      <c r="AZ47" s="96"/>
      <c r="BA47" s="96"/>
      <c r="BB47" s="101"/>
      <c r="BC47" s="107">
        <f t="shared" si="1"/>
        <v>0</v>
      </c>
      <c r="BD47" s="101">
        <v>0</v>
      </c>
      <c r="BE47" s="96">
        <v>0</v>
      </c>
      <c r="BF47" s="96">
        <v>0</v>
      </c>
    </row>
    <row r="48" spans="1:58" ht="15">
      <c r="A48" s="118">
        <v>44</v>
      </c>
      <c r="B48" s="1" t="s">
        <v>47</v>
      </c>
      <c r="C48" s="107"/>
      <c r="D48" s="95"/>
      <c r="E48" s="96"/>
      <c r="F48" s="97">
        <v>1</v>
      </c>
      <c r="G48" s="107"/>
      <c r="H48" s="98"/>
      <c r="I48" s="96"/>
      <c r="J48" s="99"/>
      <c r="K48" s="107"/>
      <c r="L48" s="96"/>
      <c r="M48" s="96"/>
      <c r="N48" s="101"/>
      <c r="O48" s="107"/>
      <c r="P48" s="96"/>
      <c r="Q48" s="96"/>
      <c r="R48" s="101"/>
      <c r="S48" s="107">
        <v>1</v>
      </c>
      <c r="T48" s="96"/>
      <c r="U48" s="96"/>
      <c r="V48" s="101"/>
      <c r="W48" s="107"/>
      <c r="X48" s="96"/>
      <c r="Y48" s="96"/>
      <c r="Z48" s="101"/>
      <c r="AA48" s="107"/>
      <c r="AB48" s="101"/>
      <c r="AC48" s="96"/>
      <c r="AD48" s="101"/>
      <c r="AE48" s="107"/>
      <c r="AF48" s="101"/>
      <c r="AG48" s="96"/>
      <c r="AH48" s="101"/>
      <c r="AI48" s="107"/>
      <c r="AJ48" s="96"/>
      <c r="AK48" s="96"/>
      <c r="AL48" s="101"/>
      <c r="AM48" s="107"/>
      <c r="AN48" s="96"/>
      <c r="AO48" s="96"/>
      <c r="AP48" s="101"/>
      <c r="AQ48" s="107"/>
      <c r="AR48" s="101"/>
      <c r="AS48" s="96"/>
      <c r="AT48" s="101"/>
      <c r="AU48" s="120"/>
      <c r="AV48" s="101"/>
      <c r="AW48" s="96"/>
      <c r="AX48" s="96"/>
      <c r="AY48" s="121"/>
      <c r="AZ48" s="96"/>
      <c r="BA48" s="96"/>
      <c r="BB48" s="101"/>
      <c r="BC48" s="107">
        <f t="shared" si="1"/>
        <v>1</v>
      </c>
      <c r="BD48" s="101">
        <v>0</v>
      </c>
      <c r="BE48" s="96">
        <v>0</v>
      </c>
      <c r="BF48" s="96">
        <v>1</v>
      </c>
    </row>
    <row r="49" spans="1:58" ht="15">
      <c r="A49" s="118">
        <v>45</v>
      </c>
      <c r="B49" s="1" t="s">
        <v>48</v>
      </c>
      <c r="C49" s="107"/>
      <c r="D49" s="95"/>
      <c r="E49" s="96"/>
      <c r="F49" s="97"/>
      <c r="G49" s="107"/>
      <c r="H49" s="98"/>
      <c r="I49" s="96"/>
      <c r="J49" s="101"/>
      <c r="K49" s="107"/>
      <c r="L49" s="96"/>
      <c r="M49" s="96"/>
      <c r="N49" s="101"/>
      <c r="O49" s="107"/>
      <c r="P49" s="96"/>
      <c r="Q49" s="96"/>
      <c r="R49" s="101"/>
      <c r="S49" s="107"/>
      <c r="T49" s="96"/>
      <c r="U49" s="96"/>
      <c r="V49" s="101"/>
      <c r="W49" s="107"/>
      <c r="X49" s="96"/>
      <c r="Y49" s="96"/>
      <c r="Z49" s="101"/>
      <c r="AA49" s="107"/>
      <c r="AB49" s="101"/>
      <c r="AC49" s="96"/>
      <c r="AD49" s="101"/>
      <c r="AE49" s="107"/>
      <c r="AF49" s="101"/>
      <c r="AG49" s="96"/>
      <c r="AH49" s="101"/>
      <c r="AI49" s="107"/>
      <c r="AJ49" s="96"/>
      <c r="AK49" s="96"/>
      <c r="AL49" s="101"/>
      <c r="AM49" s="107"/>
      <c r="AN49" s="96"/>
      <c r="AO49" s="96"/>
      <c r="AP49" s="101"/>
      <c r="AQ49" s="107"/>
      <c r="AR49" s="101"/>
      <c r="AS49" s="96"/>
      <c r="AT49" s="101"/>
      <c r="AU49" s="120"/>
      <c r="AV49" s="101"/>
      <c r="AW49" s="96"/>
      <c r="AX49" s="96"/>
      <c r="AY49" s="121"/>
      <c r="AZ49" s="96"/>
      <c r="BA49" s="96"/>
      <c r="BB49" s="101"/>
      <c r="BC49" s="107">
        <f t="shared" si="1"/>
        <v>0</v>
      </c>
      <c r="BD49" s="101">
        <v>0</v>
      </c>
      <c r="BE49" s="96">
        <v>0</v>
      </c>
      <c r="BF49" s="96">
        <v>0</v>
      </c>
    </row>
    <row r="50" spans="1:58" ht="15">
      <c r="A50" s="118">
        <v>46</v>
      </c>
      <c r="B50" s="1" t="s">
        <v>49</v>
      </c>
      <c r="C50" s="107"/>
      <c r="D50" s="95"/>
      <c r="E50" s="96"/>
      <c r="F50" s="97"/>
      <c r="G50" s="107"/>
      <c r="H50" s="98"/>
      <c r="I50" s="96"/>
      <c r="J50" s="101"/>
      <c r="K50" s="107"/>
      <c r="L50" s="96"/>
      <c r="M50" s="96"/>
      <c r="N50" s="101"/>
      <c r="O50" s="107"/>
      <c r="P50" s="96"/>
      <c r="Q50" s="96"/>
      <c r="R50" s="101"/>
      <c r="S50" s="107"/>
      <c r="T50" s="96"/>
      <c r="U50" s="96"/>
      <c r="V50" s="101"/>
      <c r="W50" s="107"/>
      <c r="X50" s="96"/>
      <c r="Y50" s="96"/>
      <c r="Z50" s="101"/>
      <c r="AA50" s="107"/>
      <c r="AB50" s="101"/>
      <c r="AC50" s="96"/>
      <c r="AD50" s="101"/>
      <c r="AE50" s="107"/>
      <c r="AF50" s="101"/>
      <c r="AG50" s="96"/>
      <c r="AH50" s="101"/>
      <c r="AI50" s="107"/>
      <c r="AJ50" s="96"/>
      <c r="AK50" s="96"/>
      <c r="AL50" s="101"/>
      <c r="AM50" s="107"/>
      <c r="AN50" s="96"/>
      <c r="AO50" s="96"/>
      <c r="AP50" s="101"/>
      <c r="AQ50" s="107"/>
      <c r="AR50" s="101"/>
      <c r="AS50" s="96"/>
      <c r="AT50" s="101"/>
      <c r="AU50" s="120"/>
      <c r="AV50" s="101"/>
      <c r="AW50" s="96"/>
      <c r="AX50" s="96"/>
      <c r="AY50" s="121"/>
      <c r="AZ50" s="96"/>
      <c r="BA50" s="96"/>
      <c r="BB50" s="101"/>
      <c r="BC50" s="107">
        <f t="shared" si="1"/>
        <v>0</v>
      </c>
      <c r="BD50" s="101">
        <v>0</v>
      </c>
      <c r="BE50" s="96">
        <v>0</v>
      </c>
      <c r="BF50" s="96">
        <v>0</v>
      </c>
    </row>
    <row r="51" spans="1:58" ht="15">
      <c r="A51" s="118">
        <v>47</v>
      </c>
      <c r="B51" s="1" t="s">
        <v>50</v>
      </c>
      <c r="C51" s="107"/>
      <c r="D51" s="95"/>
      <c r="E51" s="96"/>
      <c r="F51" s="97"/>
      <c r="G51" s="107"/>
      <c r="H51" s="98"/>
      <c r="I51" s="96"/>
      <c r="J51" s="101"/>
      <c r="K51" s="107"/>
      <c r="L51" s="96"/>
      <c r="M51" s="96"/>
      <c r="N51" s="101"/>
      <c r="O51" s="107"/>
      <c r="P51" s="96"/>
      <c r="Q51" s="96"/>
      <c r="R51" s="101"/>
      <c r="S51" s="107"/>
      <c r="T51" s="96"/>
      <c r="U51" s="96"/>
      <c r="V51" s="101"/>
      <c r="W51" s="107"/>
      <c r="X51" s="96"/>
      <c r="Y51" s="96"/>
      <c r="Z51" s="101"/>
      <c r="AA51" s="107"/>
      <c r="AB51" s="101"/>
      <c r="AC51" s="96"/>
      <c r="AD51" s="101"/>
      <c r="AE51" s="107"/>
      <c r="AF51" s="101"/>
      <c r="AG51" s="96"/>
      <c r="AH51" s="101"/>
      <c r="AI51" s="107"/>
      <c r="AJ51" s="96"/>
      <c r="AK51" s="96"/>
      <c r="AL51" s="101"/>
      <c r="AM51" s="107"/>
      <c r="AN51" s="96"/>
      <c r="AO51" s="96"/>
      <c r="AP51" s="101"/>
      <c r="AQ51" s="107"/>
      <c r="AR51" s="101"/>
      <c r="AS51" s="96"/>
      <c r="AT51" s="101"/>
      <c r="AU51" s="120"/>
      <c r="AV51" s="101"/>
      <c r="AW51" s="96"/>
      <c r="AX51" s="96"/>
      <c r="AY51" s="121"/>
      <c r="AZ51" s="96"/>
      <c r="BA51" s="96"/>
      <c r="BB51" s="101"/>
      <c r="BC51" s="107">
        <f t="shared" si="1"/>
        <v>0</v>
      </c>
      <c r="BD51" s="101">
        <v>0</v>
      </c>
      <c r="BE51" s="96">
        <v>0</v>
      </c>
      <c r="BF51" s="96">
        <v>0</v>
      </c>
    </row>
    <row r="52" spans="1:58" ht="15">
      <c r="A52" s="118">
        <v>48</v>
      </c>
      <c r="B52" s="1" t="s">
        <v>51</v>
      </c>
      <c r="C52" s="107">
        <v>1</v>
      </c>
      <c r="D52" s="95"/>
      <c r="E52" s="96">
        <v>1</v>
      </c>
      <c r="F52" s="97"/>
      <c r="G52" s="107">
        <v>1</v>
      </c>
      <c r="H52" s="98"/>
      <c r="I52" s="96"/>
      <c r="J52" s="101"/>
      <c r="K52" s="107"/>
      <c r="L52" s="96"/>
      <c r="M52" s="96"/>
      <c r="N52" s="101"/>
      <c r="O52" s="107"/>
      <c r="P52" s="96"/>
      <c r="Q52" s="96"/>
      <c r="R52" s="101"/>
      <c r="S52" s="107"/>
      <c r="T52" s="96"/>
      <c r="U52" s="96"/>
      <c r="V52" s="101"/>
      <c r="W52" s="107"/>
      <c r="X52" s="96"/>
      <c r="Y52" s="96"/>
      <c r="Z52" s="101"/>
      <c r="AA52" s="107"/>
      <c r="AB52" s="101"/>
      <c r="AC52" s="96"/>
      <c r="AD52" s="101"/>
      <c r="AE52" s="107"/>
      <c r="AF52" s="101"/>
      <c r="AG52" s="96"/>
      <c r="AH52" s="101"/>
      <c r="AI52" s="107"/>
      <c r="AJ52" s="96"/>
      <c r="AK52" s="96"/>
      <c r="AL52" s="101"/>
      <c r="AM52" s="107"/>
      <c r="AN52" s="96"/>
      <c r="AO52" s="96"/>
      <c r="AP52" s="101"/>
      <c r="AQ52" s="107"/>
      <c r="AR52" s="101"/>
      <c r="AS52" s="96"/>
      <c r="AT52" s="101"/>
      <c r="AU52" s="120"/>
      <c r="AV52" s="101"/>
      <c r="AW52" s="96"/>
      <c r="AX52" s="96"/>
      <c r="AY52" s="121"/>
      <c r="AZ52" s="96"/>
      <c r="BA52" s="96"/>
      <c r="BB52" s="101"/>
      <c r="BC52" s="107">
        <f t="shared" si="1"/>
        <v>2</v>
      </c>
      <c r="BD52" s="101">
        <v>0</v>
      </c>
      <c r="BE52" s="96">
        <v>1</v>
      </c>
      <c r="BF52" s="96">
        <v>0</v>
      </c>
    </row>
    <row r="53" spans="1:58" ht="15">
      <c r="A53" s="118">
        <v>49</v>
      </c>
      <c r="B53" s="1" t="s">
        <v>52</v>
      </c>
      <c r="C53" s="107"/>
      <c r="D53" s="95"/>
      <c r="E53" s="96">
        <v>1</v>
      </c>
      <c r="F53" s="97"/>
      <c r="G53" s="107"/>
      <c r="H53" s="98"/>
      <c r="I53" s="96"/>
      <c r="J53" s="101"/>
      <c r="K53" s="107"/>
      <c r="L53" s="96"/>
      <c r="M53" s="96"/>
      <c r="N53" s="101"/>
      <c r="O53" s="107"/>
      <c r="P53" s="96"/>
      <c r="Q53" s="96"/>
      <c r="R53" s="101"/>
      <c r="S53" s="107"/>
      <c r="T53" s="96"/>
      <c r="U53" s="96"/>
      <c r="V53" s="101"/>
      <c r="W53" s="107"/>
      <c r="X53" s="96"/>
      <c r="Y53" s="96"/>
      <c r="Z53" s="101"/>
      <c r="AA53" s="107"/>
      <c r="AB53" s="101"/>
      <c r="AC53" s="96"/>
      <c r="AD53" s="101"/>
      <c r="AE53" s="107">
        <v>1</v>
      </c>
      <c r="AF53" s="101"/>
      <c r="AG53" s="96"/>
      <c r="AH53" s="101"/>
      <c r="AI53" s="107"/>
      <c r="AJ53" s="96"/>
      <c r="AK53" s="96"/>
      <c r="AL53" s="101"/>
      <c r="AM53" s="107">
        <v>1</v>
      </c>
      <c r="AN53" s="96"/>
      <c r="AO53" s="96"/>
      <c r="AP53" s="101"/>
      <c r="AQ53" s="107"/>
      <c r="AR53" s="101"/>
      <c r="AS53" s="96"/>
      <c r="AT53" s="101"/>
      <c r="AU53" s="120"/>
      <c r="AV53" s="101"/>
      <c r="AW53" s="96"/>
      <c r="AX53" s="96"/>
      <c r="AY53" s="121"/>
      <c r="AZ53" s="96"/>
      <c r="BA53" s="96"/>
      <c r="BB53" s="101"/>
      <c r="BC53" s="107">
        <f t="shared" si="1"/>
        <v>2</v>
      </c>
      <c r="BD53" s="101">
        <v>0</v>
      </c>
      <c r="BE53" s="96">
        <v>1</v>
      </c>
      <c r="BF53" s="96">
        <v>0</v>
      </c>
    </row>
    <row r="54" spans="1:58" ht="15">
      <c r="A54" s="118">
        <v>50</v>
      </c>
      <c r="B54" s="1" t="s">
        <v>53</v>
      </c>
      <c r="C54" s="107">
        <v>1</v>
      </c>
      <c r="D54" s="95">
        <v>1</v>
      </c>
      <c r="E54" s="96"/>
      <c r="F54" s="97">
        <v>1</v>
      </c>
      <c r="G54" s="107"/>
      <c r="H54" s="98"/>
      <c r="I54" s="96"/>
      <c r="J54" s="101"/>
      <c r="K54" s="107"/>
      <c r="L54" s="96">
        <v>1</v>
      </c>
      <c r="M54" s="96"/>
      <c r="N54" s="101"/>
      <c r="O54" s="107"/>
      <c r="P54" s="96">
        <v>1</v>
      </c>
      <c r="Q54" s="96"/>
      <c r="R54" s="101"/>
      <c r="S54" s="107"/>
      <c r="T54" s="96"/>
      <c r="U54" s="96"/>
      <c r="V54" s="101"/>
      <c r="W54" s="107"/>
      <c r="X54" s="96"/>
      <c r="Y54" s="96"/>
      <c r="Z54" s="101"/>
      <c r="AA54" s="107"/>
      <c r="AB54" s="101"/>
      <c r="AC54" s="96"/>
      <c r="AD54" s="101"/>
      <c r="AE54" s="107"/>
      <c r="AF54" s="101"/>
      <c r="AG54" s="96"/>
      <c r="AH54" s="101"/>
      <c r="AI54" s="107"/>
      <c r="AJ54" s="96"/>
      <c r="AK54" s="96"/>
      <c r="AL54" s="101"/>
      <c r="AM54" s="107"/>
      <c r="AN54" s="96"/>
      <c r="AO54" s="96"/>
      <c r="AP54" s="101"/>
      <c r="AQ54" s="107"/>
      <c r="AR54" s="101"/>
      <c r="AS54" s="96"/>
      <c r="AT54" s="101"/>
      <c r="AU54" s="120"/>
      <c r="AV54" s="101"/>
      <c r="AW54" s="96"/>
      <c r="AX54" s="96"/>
      <c r="AY54" s="121"/>
      <c r="AZ54" s="96"/>
      <c r="BA54" s="96"/>
      <c r="BB54" s="101"/>
      <c r="BC54" s="107">
        <f t="shared" si="1"/>
        <v>1</v>
      </c>
      <c r="BD54" s="101">
        <v>3</v>
      </c>
      <c r="BE54" s="96">
        <v>0</v>
      </c>
      <c r="BF54" s="96">
        <v>1</v>
      </c>
    </row>
    <row r="55" spans="1:58" ht="15">
      <c r="A55" s="118">
        <v>51</v>
      </c>
      <c r="B55" s="1" t="s">
        <v>152</v>
      </c>
      <c r="C55" s="107"/>
      <c r="D55" s="95">
        <v>2</v>
      </c>
      <c r="E55" s="96"/>
      <c r="F55" s="97">
        <v>1</v>
      </c>
      <c r="G55" s="107"/>
      <c r="H55" s="98"/>
      <c r="I55" s="96"/>
      <c r="J55" s="101"/>
      <c r="K55" s="107"/>
      <c r="L55" s="96"/>
      <c r="M55" s="96"/>
      <c r="N55" s="101"/>
      <c r="O55" s="107"/>
      <c r="P55" s="102"/>
      <c r="Q55" s="96"/>
      <c r="R55" s="101"/>
      <c r="S55" s="107"/>
      <c r="T55" s="102"/>
      <c r="U55" s="96"/>
      <c r="V55" s="101"/>
      <c r="W55" s="107"/>
      <c r="X55" s="102"/>
      <c r="Y55" s="96"/>
      <c r="Z55" s="101"/>
      <c r="AA55" s="107">
        <v>1</v>
      </c>
      <c r="AB55" s="101"/>
      <c r="AC55" s="96"/>
      <c r="AD55" s="101"/>
      <c r="AE55" s="107"/>
      <c r="AF55" s="101"/>
      <c r="AG55" s="96">
        <v>1</v>
      </c>
      <c r="AH55" s="101"/>
      <c r="AI55" s="107"/>
      <c r="AJ55" s="96"/>
      <c r="AK55" s="96"/>
      <c r="AL55" s="101"/>
      <c r="AM55" s="107"/>
      <c r="AN55" s="96"/>
      <c r="AO55" s="96"/>
      <c r="AP55" s="101"/>
      <c r="AQ55" s="107"/>
      <c r="AR55" s="101"/>
      <c r="AS55" s="96"/>
      <c r="AT55" s="101"/>
      <c r="AU55" s="120"/>
      <c r="AV55" s="101"/>
      <c r="AW55" s="96"/>
      <c r="AX55" s="96"/>
      <c r="AY55" s="121"/>
      <c r="AZ55" s="96"/>
      <c r="BA55" s="96"/>
      <c r="BB55" s="101"/>
      <c r="BC55" s="107">
        <f t="shared" si="1"/>
        <v>1</v>
      </c>
      <c r="BD55" s="101">
        <v>2</v>
      </c>
      <c r="BE55" s="96">
        <v>1</v>
      </c>
      <c r="BF55" s="96">
        <v>1</v>
      </c>
    </row>
    <row r="56" spans="1:58" ht="15">
      <c r="A56" s="118">
        <v>52</v>
      </c>
      <c r="B56" s="1" t="s">
        <v>110</v>
      </c>
      <c r="C56" s="107"/>
      <c r="D56" s="95"/>
      <c r="E56" s="96"/>
      <c r="F56" s="97"/>
      <c r="G56" s="107"/>
      <c r="H56" s="98"/>
      <c r="I56" s="96"/>
      <c r="J56" s="101"/>
      <c r="K56" s="107"/>
      <c r="L56" s="96"/>
      <c r="M56" s="96"/>
      <c r="N56" s="101"/>
      <c r="O56" s="107"/>
      <c r="P56" s="96"/>
      <c r="Q56" s="96"/>
      <c r="R56" s="101"/>
      <c r="S56" s="107"/>
      <c r="T56" s="96"/>
      <c r="U56" s="96"/>
      <c r="V56" s="101"/>
      <c r="W56" s="107"/>
      <c r="X56" s="96"/>
      <c r="Y56" s="96"/>
      <c r="Z56" s="101"/>
      <c r="AA56" s="107"/>
      <c r="AB56" s="101"/>
      <c r="AC56" s="96"/>
      <c r="AD56" s="101"/>
      <c r="AE56" s="107"/>
      <c r="AF56" s="101"/>
      <c r="AG56" s="96"/>
      <c r="AH56" s="101"/>
      <c r="AI56" s="107"/>
      <c r="AJ56" s="96"/>
      <c r="AK56" s="96"/>
      <c r="AL56" s="101"/>
      <c r="AM56" s="107"/>
      <c r="AN56" s="96"/>
      <c r="AO56" s="96"/>
      <c r="AP56" s="101"/>
      <c r="AQ56" s="107"/>
      <c r="AR56" s="101"/>
      <c r="AS56" s="96"/>
      <c r="AT56" s="101"/>
      <c r="AU56" s="120"/>
      <c r="AV56" s="101"/>
      <c r="AW56" s="96"/>
      <c r="AX56" s="96"/>
      <c r="AY56" s="121"/>
      <c r="AZ56" s="96"/>
      <c r="BA56" s="96"/>
      <c r="BB56" s="101"/>
      <c r="BC56" s="107">
        <f t="shared" si="1"/>
        <v>0</v>
      </c>
      <c r="BD56" s="101">
        <v>0</v>
      </c>
      <c r="BE56" s="96">
        <v>0</v>
      </c>
      <c r="BF56" s="96">
        <v>0</v>
      </c>
    </row>
    <row r="57" spans="1:58" ht="15">
      <c r="A57" s="118">
        <v>53</v>
      </c>
      <c r="B57" s="1" t="s">
        <v>54</v>
      </c>
      <c r="C57" s="107"/>
      <c r="D57" s="95"/>
      <c r="E57" s="96"/>
      <c r="F57" s="97"/>
      <c r="G57" s="107"/>
      <c r="H57" s="98"/>
      <c r="I57" s="96"/>
      <c r="J57" s="101"/>
      <c r="K57" s="107"/>
      <c r="L57" s="96"/>
      <c r="M57" s="96"/>
      <c r="N57" s="101"/>
      <c r="O57" s="107"/>
      <c r="P57" s="96"/>
      <c r="Q57" s="96"/>
      <c r="R57" s="101"/>
      <c r="S57" s="107"/>
      <c r="T57" s="96"/>
      <c r="U57" s="96"/>
      <c r="V57" s="101"/>
      <c r="W57" s="107"/>
      <c r="X57" s="96"/>
      <c r="Y57" s="96"/>
      <c r="Z57" s="101"/>
      <c r="AA57" s="107"/>
      <c r="AB57" s="101"/>
      <c r="AC57" s="96"/>
      <c r="AD57" s="101"/>
      <c r="AE57" s="107"/>
      <c r="AF57" s="101"/>
      <c r="AG57" s="96"/>
      <c r="AH57" s="101"/>
      <c r="AI57" s="107"/>
      <c r="AJ57" s="96"/>
      <c r="AK57" s="96"/>
      <c r="AL57" s="101"/>
      <c r="AM57" s="107"/>
      <c r="AN57" s="96"/>
      <c r="AO57" s="96"/>
      <c r="AP57" s="101"/>
      <c r="AQ57" s="107"/>
      <c r="AR57" s="101"/>
      <c r="AS57" s="96"/>
      <c r="AT57" s="101"/>
      <c r="AU57" s="120"/>
      <c r="AV57" s="101"/>
      <c r="AW57" s="96"/>
      <c r="AX57" s="96"/>
      <c r="AY57" s="121"/>
      <c r="AZ57" s="96"/>
      <c r="BA57" s="96"/>
      <c r="BB57" s="101"/>
      <c r="BC57" s="107">
        <f t="shared" si="1"/>
        <v>0</v>
      </c>
      <c r="BD57" s="101">
        <v>0</v>
      </c>
      <c r="BE57" s="96">
        <v>0</v>
      </c>
      <c r="BF57" s="96">
        <v>0</v>
      </c>
    </row>
    <row r="58" spans="1:58" ht="15">
      <c r="A58" s="118">
        <v>54</v>
      </c>
      <c r="B58" s="1" t="s">
        <v>55</v>
      </c>
      <c r="C58" s="107"/>
      <c r="D58" s="95"/>
      <c r="E58" s="96"/>
      <c r="F58" s="97"/>
      <c r="G58" s="107"/>
      <c r="H58" s="98"/>
      <c r="I58" s="96"/>
      <c r="J58" s="101"/>
      <c r="K58" s="107"/>
      <c r="L58" s="96"/>
      <c r="M58" s="96"/>
      <c r="N58" s="101"/>
      <c r="O58" s="107"/>
      <c r="P58" s="96"/>
      <c r="Q58" s="96"/>
      <c r="R58" s="101"/>
      <c r="S58" s="107"/>
      <c r="T58" s="96"/>
      <c r="U58" s="96"/>
      <c r="V58" s="101"/>
      <c r="W58" s="107"/>
      <c r="X58" s="96"/>
      <c r="Y58" s="96"/>
      <c r="Z58" s="101"/>
      <c r="AA58" s="107"/>
      <c r="AB58" s="101"/>
      <c r="AC58" s="96"/>
      <c r="AD58" s="101"/>
      <c r="AE58" s="107"/>
      <c r="AF58" s="101"/>
      <c r="AG58" s="96"/>
      <c r="AH58" s="101"/>
      <c r="AI58" s="107"/>
      <c r="AJ58" s="96"/>
      <c r="AK58" s="96"/>
      <c r="AL58" s="101"/>
      <c r="AM58" s="107"/>
      <c r="AN58" s="96"/>
      <c r="AO58" s="96"/>
      <c r="AP58" s="101"/>
      <c r="AQ58" s="107"/>
      <c r="AR58" s="101"/>
      <c r="AS58" s="96"/>
      <c r="AT58" s="101"/>
      <c r="AU58" s="120"/>
      <c r="AV58" s="101"/>
      <c r="AW58" s="96"/>
      <c r="AX58" s="96"/>
      <c r="AY58" s="121"/>
      <c r="AZ58" s="96"/>
      <c r="BA58" s="96"/>
      <c r="BB58" s="101"/>
      <c r="BC58" s="107">
        <f t="shared" si="1"/>
        <v>0</v>
      </c>
      <c r="BD58" s="101">
        <v>0</v>
      </c>
      <c r="BE58" s="96">
        <v>0</v>
      </c>
      <c r="BF58" s="96">
        <v>0</v>
      </c>
    </row>
    <row r="59" spans="1:58" ht="15">
      <c r="A59" s="118">
        <v>55</v>
      </c>
      <c r="B59" s="1" t="s">
        <v>111</v>
      </c>
      <c r="C59" s="107"/>
      <c r="D59" s="95"/>
      <c r="E59" s="96"/>
      <c r="F59" s="97"/>
      <c r="G59" s="107"/>
      <c r="H59" s="98"/>
      <c r="I59" s="96"/>
      <c r="J59" s="101"/>
      <c r="K59" s="107"/>
      <c r="L59" s="96"/>
      <c r="M59" s="96">
        <v>1</v>
      </c>
      <c r="N59" s="101"/>
      <c r="O59" s="107"/>
      <c r="P59" s="96"/>
      <c r="Q59" s="96"/>
      <c r="R59" s="101"/>
      <c r="S59" s="107"/>
      <c r="T59" s="96"/>
      <c r="U59" s="96"/>
      <c r="V59" s="101"/>
      <c r="W59" s="107"/>
      <c r="X59" s="96"/>
      <c r="Y59" s="96"/>
      <c r="Z59" s="101"/>
      <c r="AA59" s="107"/>
      <c r="AB59" s="101"/>
      <c r="AC59" s="96"/>
      <c r="AD59" s="101"/>
      <c r="AE59" s="107"/>
      <c r="AF59" s="101"/>
      <c r="AG59" s="96"/>
      <c r="AH59" s="101"/>
      <c r="AI59" s="107"/>
      <c r="AJ59" s="96"/>
      <c r="AK59" s="96"/>
      <c r="AL59" s="101"/>
      <c r="AM59" s="107"/>
      <c r="AN59" s="96"/>
      <c r="AO59" s="96"/>
      <c r="AP59" s="101"/>
      <c r="AQ59" s="107"/>
      <c r="AR59" s="101"/>
      <c r="AS59" s="96"/>
      <c r="AT59" s="101"/>
      <c r="AU59" s="120"/>
      <c r="AV59" s="101"/>
      <c r="AW59" s="96"/>
      <c r="AX59" s="96"/>
      <c r="AY59" s="121"/>
      <c r="AZ59" s="96"/>
      <c r="BA59" s="96"/>
      <c r="BB59" s="101"/>
      <c r="BC59" s="107">
        <f t="shared" si="1"/>
        <v>0</v>
      </c>
      <c r="BD59" s="101">
        <v>0</v>
      </c>
      <c r="BE59" s="96">
        <v>1</v>
      </c>
      <c r="BF59" s="96">
        <v>0</v>
      </c>
    </row>
    <row r="60" spans="1:58" ht="15">
      <c r="A60" s="118">
        <v>56</v>
      </c>
      <c r="B60" s="1" t="s">
        <v>136</v>
      </c>
      <c r="C60" s="107"/>
      <c r="D60" s="95"/>
      <c r="E60" s="96"/>
      <c r="F60" s="97"/>
      <c r="G60" s="107"/>
      <c r="H60" s="98"/>
      <c r="I60" s="96"/>
      <c r="J60" s="101"/>
      <c r="K60" s="107"/>
      <c r="L60" s="96"/>
      <c r="M60" s="96"/>
      <c r="N60" s="101"/>
      <c r="O60" s="107"/>
      <c r="P60" s="96"/>
      <c r="Q60" s="96"/>
      <c r="R60" s="101"/>
      <c r="S60" s="107"/>
      <c r="T60" s="96"/>
      <c r="U60" s="96"/>
      <c r="V60" s="101"/>
      <c r="W60" s="107"/>
      <c r="X60" s="96"/>
      <c r="Y60" s="96"/>
      <c r="Z60" s="101"/>
      <c r="AA60" s="107"/>
      <c r="AB60" s="101"/>
      <c r="AC60" s="96"/>
      <c r="AD60" s="101"/>
      <c r="AE60" s="107"/>
      <c r="AF60" s="101"/>
      <c r="AG60" s="96"/>
      <c r="AH60" s="101"/>
      <c r="AI60" s="107"/>
      <c r="AJ60" s="96"/>
      <c r="AK60" s="96"/>
      <c r="AL60" s="101"/>
      <c r="AM60" s="107"/>
      <c r="AN60" s="96"/>
      <c r="AO60" s="96"/>
      <c r="AP60" s="101"/>
      <c r="AQ60" s="107"/>
      <c r="AR60" s="101"/>
      <c r="AS60" s="96"/>
      <c r="AT60" s="101"/>
      <c r="AU60" s="120"/>
      <c r="AV60" s="101"/>
      <c r="AW60" s="96"/>
      <c r="AX60" s="96"/>
      <c r="AY60" s="121"/>
      <c r="AZ60" s="96"/>
      <c r="BA60" s="96"/>
      <c r="BB60" s="101"/>
      <c r="BC60" s="107">
        <f t="shared" si="1"/>
        <v>0</v>
      </c>
      <c r="BD60" s="101">
        <v>0</v>
      </c>
      <c r="BE60" s="96">
        <v>0</v>
      </c>
      <c r="BF60" s="96">
        <v>0</v>
      </c>
    </row>
    <row r="61" spans="1:58" ht="15">
      <c r="A61" s="118">
        <v>57</v>
      </c>
      <c r="B61" s="1" t="s">
        <v>56</v>
      </c>
      <c r="C61" s="107"/>
      <c r="D61" s="95"/>
      <c r="E61" s="96"/>
      <c r="F61" s="97"/>
      <c r="G61" s="107"/>
      <c r="H61" s="98"/>
      <c r="I61" s="96"/>
      <c r="J61" s="101"/>
      <c r="K61" s="107"/>
      <c r="L61" s="96"/>
      <c r="M61" s="96"/>
      <c r="N61" s="101"/>
      <c r="O61" s="107"/>
      <c r="P61" s="96"/>
      <c r="Q61" s="96"/>
      <c r="R61" s="101"/>
      <c r="S61" s="107"/>
      <c r="T61" s="96"/>
      <c r="U61" s="96"/>
      <c r="V61" s="101"/>
      <c r="W61" s="107"/>
      <c r="X61" s="96"/>
      <c r="Y61" s="96"/>
      <c r="Z61" s="101"/>
      <c r="AA61" s="107"/>
      <c r="AB61" s="101"/>
      <c r="AC61" s="96"/>
      <c r="AD61" s="101"/>
      <c r="AE61" s="107"/>
      <c r="AF61" s="101"/>
      <c r="AG61" s="96"/>
      <c r="AH61" s="101"/>
      <c r="AI61" s="107"/>
      <c r="AJ61" s="96"/>
      <c r="AK61" s="96"/>
      <c r="AL61" s="101"/>
      <c r="AM61" s="107"/>
      <c r="AN61" s="96"/>
      <c r="AO61" s="96"/>
      <c r="AP61" s="101"/>
      <c r="AQ61" s="107"/>
      <c r="AR61" s="101"/>
      <c r="AS61" s="96"/>
      <c r="AT61" s="101"/>
      <c r="AU61" s="120"/>
      <c r="AV61" s="101"/>
      <c r="AW61" s="96"/>
      <c r="AX61" s="96"/>
      <c r="AY61" s="121"/>
      <c r="AZ61" s="96"/>
      <c r="BA61" s="96"/>
      <c r="BB61" s="101"/>
      <c r="BC61" s="107">
        <f t="shared" si="1"/>
        <v>0</v>
      </c>
      <c r="BD61" s="101">
        <v>0</v>
      </c>
      <c r="BE61" s="96">
        <v>0</v>
      </c>
      <c r="BF61" s="96">
        <v>0</v>
      </c>
    </row>
    <row r="62" spans="1:58" ht="15">
      <c r="A62" s="118">
        <v>58</v>
      </c>
      <c r="B62" s="1" t="s">
        <v>155</v>
      </c>
      <c r="C62" s="107"/>
      <c r="D62" s="95"/>
      <c r="E62" s="96"/>
      <c r="F62" s="97"/>
      <c r="G62" s="107"/>
      <c r="H62" s="98"/>
      <c r="I62" s="96"/>
      <c r="J62" s="101"/>
      <c r="K62" s="107"/>
      <c r="L62" s="96"/>
      <c r="M62" s="96"/>
      <c r="N62" s="101"/>
      <c r="O62" s="107"/>
      <c r="P62" s="96"/>
      <c r="Q62" s="96"/>
      <c r="R62" s="101"/>
      <c r="S62" s="107"/>
      <c r="T62" s="96"/>
      <c r="U62" s="96"/>
      <c r="V62" s="101"/>
      <c r="W62" s="107"/>
      <c r="X62" s="96"/>
      <c r="Y62" s="96"/>
      <c r="Z62" s="101"/>
      <c r="AA62" s="107"/>
      <c r="AB62" s="101"/>
      <c r="AC62" s="96"/>
      <c r="AD62" s="101"/>
      <c r="AE62" s="107"/>
      <c r="AF62" s="101"/>
      <c r="AG62" s="96"/>
      <c r="AH62" s="101"/>
      <c r="AI62" s="107"/>
      <c r="AJ62" s="96"/>
      <c r="AK62" s="96"/>
      <c r="AL62" s="101"/>
      <c r="AM62" s="107"/>
      <c r="AN62" s="96"/>
      <c r="AO62" s="96"/>
      <c r="AP62" s="101"/>
      <c r="AQ62" s="107"/>
      <c r="AR62" s="101"/>
      <c r="AS62" s="96"/>
      <c r="AT62" s="101"/>
      <c r="AU62" s="120"/>
      <c r="AV62" s="101"/>
      <c r="AW62" s="96"/>
      <c r="AX62" s="96"/>
      <c r="AY62" s="121"/>
      <c r="AZ62" s="96"/>
      <c r="BA62" s="96"/>
      <c r="BB62" s="101"/>
      <c r="BC62" s="107">
        <f t="shared" si="1"/>
        <v>0</v>
      </c>
      <c r="BD62" s="101">
        <v>0</v>
      </c>
      <c r="BE62" s="96">
        <v>0</v>
      </c>
      <c r="BF62" s="96">
        <v>0</v>
      </c>
    </row>
    <row r="63" spans="1:58" ht="15">
      <c r="A63" s="118">
        <v>59</v>
      </c>
      <c r="B63" s="1" t="s">
        <v>57</v>
      </c>
      <c r="C63" s="107"/>
      <c r="D63" s="95">
        <v>4</v>
      </c>
      <c r="E63" s="96">
        <v>2</v>
      </c>
      <c r="F63" s="97">
        <v>1</v>
      </c>
      <c r="G63" s="107"/>
      <c r="H63" s="98"/>
      <c r="I63" s="96"/>
      <c r="J63" s="101">
        <v>1</v>
      </c>
      <c r="K63" s="107">
        <v>1</v>
      </c>
      <c r="L63" s="96"/>
      <c r="M63" s="96">
        <v>2</v>
      </c>
      <c r="N63" s="101"/>
      <c r="O63" s="107">
        <v>1</v>
      </c>
      <c r="P63" s="96"/>
      <c r="Q63" s="96"/>
      <c r="R63" s="101"/>
      <c r="S63" s="107">
        <v>1</v>
      </c>
      <c r="T63" s="96"/>
      <c r="U63" s="96"/>
      <c r="V63" s="101"/>
      <c r="W63" s="107"/>
      <c r="X63" s="96"/>
      <c r="Y63" s="96"/>
      <c r="Z63" s="101"/>
      <c r="AA63" s="107"/>
      <c r="AB63" s="101">
        <v>3</v>
      </c>
      <c r="AC63" s="96"/>
      <c r="AD63" s="101">
        <v>2</v>
      </c>
      <c r="AE63" s="107"/>
      <c r="AF63" s="101">
        <v>1</v>
      </c>
      <c r="AG63" s="96"/>
      <c r="AH63" s="101"/>
      <c r="AI63" s="107"/>
      <c r="AJ63" s="96"/>
      <c r="AK63" s="96"/>
      <c r="AL63" s="101"/>
      <c r="AM63" s="107"/>
      <c r="AN63" s="96"/>
      <c r="AO63" s="96">
        <v>1</v>
      </c>
      <c r="AP63" s="101">
        <v>1</v>
      </c>
      <c r="AQ63" s="107"/>
      <c r="AR63" s="101"/>
      <c r="AS63" s="96"/>
      <c r="AT63" s="101"/>
      <c r="AU63" s="120"/>
      <c r="AV63" s="101"/>
      <c r="AW63" s="96"/>
      <c r="AX63" s="96"/>
      <c r="AY63" s="121"/>
      <c r="AZ63" s="96"/>
      <c r="BA63" s="96"/>
      <c r="BB63" s="101"/>
      <c r="BC63" s="107">
        <f t="shared" si="1"/>
        <v>3</v>
      </c>
      <c r="BD63" s="101">
        <v>8</v>
      </c>
      <c r="BE63" s="96">
        <v>5</v>
      </c>
      <c r="BF63" s="96">
        <v>5</v>
      </c>
    </row>
    <row r="64" spans="1:58" ht="15">
      <c r="A64" s="118">
        <v>60</v>
      </c>
      <c r="B64" s="1" t="s">
        <v>58</v>
      </c>
      <c r="C64" s="107">
        <v>2</v>
      </c>
      <c r="D64" s="95">
        <v>3</v>
      </c>
      <c r="E64" s="96"/>
      <c r="F64" s="97">
        <v>4</v>
      </c>
      <c r="G64" s="107"/>
      <c r="H64" s="98"/>
      <c r="I64" s="96"/>
      <c r="J64" s="101"/>
      <c r="K64" s="107"/>
      <c r="L64" s="96"/>
      <c r="M64" s="96"/>
      <c r="N64" s="101"/>
      <c r="O64" s="107"/>
      <c r="P64" s="96"/>
      <c r="Q64" s="96"/>
      <c r="R64" s="101"/>
      <c r="S64" s="107"/>
      <c r="T64" s="96">
        <v>1</v>
      </c>
      <c r="U64" s="96"/>
      <c r="V64" s="101">
        <v>1</v>
      </c>
      <c r="W64" s="107"/>
      <c r="X64" s="96"/>
      <c r="Y64" s="96"/>
      <c r="Z64" s="101"/>
      <c r="AA64" s="107"/>
      <c r="AB64" s="101"/>
      <c r="AC64" s="96"/>
      <c r="AD64" s="101">
        <v>1</v>
      </c>
      <c r="AE64" s="107"/>
      <c r="AF64" s="101">
        <v>2</v>
      </c>
      <c r="AG64" s="96"/>
      <c r="AH64" s="101">
        <v>1</v>
      </c>
      <c r="AI64" s="107"/>
      <c r="AJ64" s="96">
        <v>1</v>
      </c>
      <c r="AK64" s="96"/>
      <c r="AL64" s="101">
        <v>1</v>
      </c>
      <c r="AM64" s="107"/>
      <c r="AN64" s="96"/>
      <c r="AO64" s="96"/>
      <c r="AP64" s="101"/>
      <c r="AQ64" s="107"/>
      <c r="AR64" s="101"/>
      <c r="AS64" s="96"/>
      <c r="AT64" s="101"/>
      <c r="AU64" s="120"/>
      <c r="AV64" s="101"/>
      <c r="AW64" s="96"/>
      <c r="AX64" s="96"/>
      <c r="AY64" s="121"/>
      <c r="AZ64" s="96"/>
      <c r="BA64" s="96"/>
      <c r="BB64" s="101"/>
      <c r="BC64" s="107">
        <f t="shared" si="1"/>
        <v>2</v>
      </c>
      <c r="BD64" s="101">
        <v>7</v>
      </c>
      <c r="BE64" s="96">
        <v>0</v>
      </c>
      <c r="BF64" s="96">
        <v>8</v>
      </c>
    </row>
    <row r="65" spans="1:58" ht="15">
      <c r="A65" s="118">
        <v>61</v>
      </c>
      <c r="B65" s="1" t="s">
        <v>59</v>
      </c>
      <c r="C65" s="107">
        <v>1</v>
      </c>
      <c r="D65" s="95">
        <v>1</v>
      </c>
      <c r="E65" s="96"/>
      <c r="F65" s="97">
        <v>1</v>
      </c>
      <c r="G65" s="107">
        <v>1</v>
      </c>
      <c r="H65" s="98"/>
      <c r="I65" s="96"/>
      <c r="J65" s="101"/>
      <c r="K65" s="107"/>
      <c r="L65" s="96"/>
      <c r="M65" s="96"/>
      <c r="N65" s="101"/>
      <c r="O65" s="107"/>
      <c r="P65" s="96"/>
      <c r="Q65" s="96"/>
      <c r="R65" s="101">
        <v>1</v>
      </c>
      <c r="S65" s="107"/>
      <c r="T65" s="96"/>
      <c r="U65" s="96"/>
      <c r="V65" s="101"/>
      <c r="W65" s="107"/>
      <c r="X65" s="96"/>
      <c r="Y65" s="96"/>
      <c r="Z65" s="101"/>
      <c r="AA65" s="107"/>
      <c r="AB65" s="101"/>
      <c r="AC65" s="96"/>
      <c r="AD65" s="101"/>
      <c r="AE65" s="107"/>
      <c r="AF65" s="101"/>
      <c r="AG65" s="96"/>
      <c r="AH65" s="101"/>
      <c r="AI65" s="107"/>
      <c r="AJ65" s="96"/>
      <c r="AK65" s="96"/>
      <c r="AL65" s="101"/>
      <c r="AM65" s="107"/>
      <c r="AN65" s="96">
        <v>1</v>
      </c>
      <c r="AO65" s="96"/>
      <c r="AP65" s="101"/>
      <c r="AQ65" s="107"/>
      <c r="AR65" s="101"/>
      <c r="AS65" s="96"/>
      <c r="AT65" s="101"/>
      <c r="AU65" s="120"/>
      <c r="AV65" s="101"/>
      <c r="AW65" s="96"/>
      <c r="AX65" s="96"/>
      <c r="AY65" s="121"/>
      <c r="AZ65" s="96"/>
      <c r="BA65" s="96"/>
      <c r="BB65" s="101"/>
      <c r="BC65" s="107">
        <f t="shared" si="1"/>
        <v>2</v>
      </c>
      <c r="BD65" s="101">
        <v>2</v>
      </c>
      <c r="BE65" s="96">
        <v>0</v>
      </c>
      <c r="BF65" s="96">
        <v>2</v>
      </c>
    </row>
    <row r="66" spans="1:58" ht="15">
      <c r="A66" s="118">
        <v>62</v>
      </c>
      <c r="B66" s="1" t="s">
        <v>60</v>
      </c>
      <c r="C66" s="107">
        <v>2</v>
      </c>
      <c r="D66" s="95">
        <v>2</v>
      </c>
      <c r="E66" s="96">
        <v>1</v>
      </c>
      <c r="F66" s="97"/>
      <c r="G66" s="107"/>
      <c r="H66" s="98"/>
      <c r="I66" s="96"/>
      <c r="J66" s="101"/>
      <c r="K66" s="107"/>
      <c r="L66" s="96"/>
      <c r="M66" s="96">
        <v>1</v>
      </c>
      <c r="N66" s="101"/>
      <c r="O66" s="107">
        <v>2</v>
      </c>
      <c r="P66" s="96"/>
      <c r="Q66" s="96"/>
      <c r="R66" s="101"/>
      <c r="S66" s="107"/>
      <c r="T66" s="96"/>
      <c r="U66" s="96"/>
      <c r="V66" s="101"/>
      <c r="W66" s="107">
        <v>1</v>
      </c>
      <c r="X66" s="96"/>
      <c r="Y66" s="96"/>
      <c r="Z66" s="101"/>
      <c r="AA66" s="107"/>
      <c r="AB66" s="101">
        <v>1</v>
      </c>
      <c r="AC66" s="96"/>
      <c r="AD66" s="101"/>
      <c r="AE66" s="107">
        <v>1</v>
      </c>
      <c r="AF66" s="101">
        <v>1</v>
      </c>
      <c r="AG66" s="96"/>
      <c r="AH66" s="101"/>
      <c r="AI66" s="107"/>
      <c r="AJ66" s="96"/>
      <c r="AK66" s="96"/>
      <c r="AL66" s="101">
        <v>1</v>
      </c>
      <c r="AM66" s="107"/>
      <c r="AN66" s="96"/>
      <c r="AO66" s="96"/>
      <c r="AP66" s="101"/>
      <c r="AQ66" s="107"/>
      <c r="AR66" s="101"/>
      <c r="AS66" s="96"/>
      <c r="AT66" s="101"/>
      <c r="AU66" s="120"/>
      <c r="AV66" s="101"/>
      <c r="AW66" s="96"/>
      <c r="AX66" s="96"/>
      <c r="AY66" s="121"/>
      <c r="AZ66" s="96"/>
      <c r="BA66" s="96"/>
      <c r="BB66" s="101"/>
      <c r="BC66" s="107">
        <f t="shared" si="1"/>
        <v>6</v>
      </c>
      <c r="BD66" s="101">
        <v>4</v>
      </c>
      <c r="BE66" s="96">
        <v>2</v>
      </c>
      <c r="BF66" s="96">
        <v>1</v>
      </c>
    </row>
    <row r="67" spans="1:58" ht="15">
      <c r="A67" s="118">
        <v>63</v>
      </c>
      <c r="B67" s="1" t="s">
        <v>61</v>
      </c>
      <c r="C67" s="107"/>
      <c r="D67" s="95"/>
      <c r="E67" s="96">
        <v>1</v>
      </c>
      <c r="F67" s="97"/>
      <c r="G67" s="107"/>
      <c r="H67" s="105"/>
      <c r="I67" s="96"/>
      <c r="J67" s="101"/>
      <c r="K67" s="107"/>
      <c r="L67" s="96"/>
      <c r="M67" s="96"/>
      <c r="N67" s="101"/>
      <c r="O67" s="107"/>
      <c r="P67" s="96"/>
      <c r="Q67" s="96"/>
      <c r="R67" s="101"/>
      <c r="S67" s="107"/>
      <c r="T67" s="96"/>
      <c r="U67" s="96"/>
      <c r="V67" s="101"/>
      <c r="W67" s="107"/>
      <c r="X67" s="96"/>
      <c r="Y67" s="96"/>
      <c r="Z67" s="101"/>
      <c r="AA67" s="107"/>
      <c r="AB67" s="101"/>
      <c r="AC67" s="96"/>
      <c r="AD67" s="101"/>
      <c r="AE67" s="107"/>
      <c r="AF67" s="101"/>
      <c r="AG67" s="96"/>
      <c r="AH67" s="101"/>
      <c r="AI67" s="107"/>
      <c r="AJ67" s="96"/>
      <c r="AK67" s="96"/>
      <c r="AL67" s="101"/>
      <c r="AM67" s="107"/>
      <c r="AN67" s="96"/>
      <c r="AO67" s="96"/>
      <c r="AP67" s="101"/>
      <c r="AQ67" s="107"/>
      <c r="AR67" s="101"/>
      <c r="AS67" s="96"/>
      <c r="AT67" s="101"/>
      <c r="AU67" s="120"/>
      <c r="AV67" s="101"/>
      <c r="AW67" s="96"/>
      <c r="AX67" s="96"/>
      <c r="AY67" s="121"/>
      <c r="AZ67" s="96"/>
      <c r="BA67" s="96"/>
      <c r="BB67" s="101"/>
      <c r="BC67" s="107">
        <f t="shared" si="1"/>
        <v>0</v>
      </c>
      <c r="BD67" s="101">
        <v>0</v>
      </c>
      <c r="BE67" s="96">
        <v>1</v>
      </c>
      <c r="BF67" s="96">
        <v>0</v>
      </c>
    </row>
    <row r="68" spans="1:58" ht="15">
      <c r="A68" s="118">
        <v>64</v>
      </c>
      <c r="B68" s="1" t="s">
        <v>62</v>
      </c>
      <c r="C68" s="107"/>
      <c r="D68" s="95"/>
      <c r="E68" s="96"/>
      <c r="F68" s="97"/>
      <c r="G68" s="107"/>
      <c r="H68" s="98"/>
      <c r="I68" s="96"/>
      <c r="J68" s="101"/>
      <c r="K68" s="107"/>
      <c r="L68" s="96"/>
      <c r="M68" s="96"/>
      <c r="N68" s="101"/>
      <c r="O68" s="107"/>
      <c r="P68" s="96"/>
      <c r="Q68" s="96"/>
      <c r="R68" s="101"/>
      <c r="S68" s="107"/>
      <c r="T68" s="96"/>
      <c r="U68" s="96"/>
      <c r="V68" s="101"/>
      <c r="W68" s="107"/>
      <c r="X68" s="96"/>
      <c r="Y68" s="96"/>
      <c r="Z68" s="101"/>
      <c r="AA68" s="107"/>
      <c r="AB68" s="101"/>
      <c r="AC68" s="96"/>
      <c r="AD68" s="101"/>
      <c r="AE68" s="107"/>
      <c r="AF68" s="101"/>
      <c r="AG68" s="96"/>
      <c r="AH68" s="101"/>
      <c r="AI68" s="107"/>
      <c r="AJ68" s="96"/>
      <c r="AK68" s="96"/>
      <c r="AL68" s="101"/>
      <c r="AM68" s="107"/>
      <c r="AN68" s="96"/>
      <c r="AO68" s="96"/>
      <c r="AP68" s="101"/>
      <c r="AQ68" s="107"/>
      <c r="AR68" s="101"/>
      <c r="AS68" s="96"/>
      <c r="AT68" s="101"/>
      <c r="AU68" s="120"/>
      <c r="AV68" s="101"/>
      <c r="AW68" s="96"/>
      <c r="AX68" s="96"/>
      <c r="AY68" s="121"/>
      <c r="AZ68" s="96"/>
      <c r="BA68" s="96"/>
      <c r="BB68" s="101"/>
      <c r="BC68" s="107">
        <f t="shared" si="1"/>
        <v>0</v>
      </c>
      <c r="BD68" s="101">
        <v>0</v>
      </c>
      <c r="BE68" s="96">
        <v>0</v>
      </c>
      <c r="BF68" s="96">
        <v>0</v>
      </c>
    </row>
    <row r="69" spans="1:58" ht="15">
      <c r="A69" s="118">
        <v>65</v>
      </c>
      <c r="B69" s="2" t="s">
        <v>63</v>
      </c>
      <c r="C69" s="107"/>
      <c r="D69" s="104">
        <v>1</v>
      </c>
      <c r="E69" s="96"/>
      <c r="F69" s="97">
        <v>1</v>
      </c>
      <c r="G69" s="107"/>
      <c r="H69" s="98"/>
      <c r="I69" s="96"/>
      <c r="J69" s="101"/>
      <c r="K69" s="107"/>
      <c r="L69" s="96"/>
      <c r="M69" s="96"/>
      <c r="N69" s="101"/>
      <c r="O69" s="107"/>
      <c r="P69" s="96"/>
      <c r="Q69" s="96"/>
      <c r="R69" s="101">
        <v>1</v>
      </c>
      <c r="S69" s="107"/>
      <c r="T69" s="96"/>
      <c r="U69" s="96"/>
      <c r="V69" s="101"/>
      <c r="W69" s="107"/>
      <c r="X69" s="96"/>
      <c r="Y69" s="96"/>
      <c r="Z69" s="101"/>
      <c r="AA69" s="107"/>
      <c r="AB69" s="101"/>
      <c r="AC69" s="96"/>
      <c r="AD69" s="101"/>
      <c r="AE69" s="107"/>
      <c r="AF69" s="101"/>
      <c r="AG69" s="96"/>
      <c r="AH69" s="101"/>
      <c r="AI69" s="107"/>
      <c r="AJ69" s="96"/>
      <c r="AK69" s="96"/>
      <c r="AL69" s="101"/>
      <c r="AM69" s="107"/>
      <c r="AN69" s="96"/>
      <c r="AO69" s="96"/>
      <c r="AP69" s="101"/>
      <c r="AQ69" s="107"/>
      <c r="AR69" s="101"/>
      <c r="AS69" s="96"/>
      <c r="AT69" s="101"/>
      <c r="AU69" s="120"/>
      <c r="AV69" s="101"/>
      <c r="AW69" s="96"/>
      <c r="AX69" s="96"/>
      <c r="AY69" s="121"/>
      <c r="AZ69" s="96"/>
      <c r="BA69" s="96"/>
      <c r="BB69" s="101"/>
      <c r="BC69" s="107">
        <f aca="true" t="shared" si="2" ref="BC69:BC85">SUM(C69,G69,K69,O69,S69,W69,AA69,AE69,AI69,AM69,AQ69,AU69,AY69)</f>
        <v>0</v>
      </c>
      <c r="BD69" s="101">
        <v>1</v>
      </c>
      <c r="BE69" s="96">
        <v>0</v>
      </c>
      <c r="BF69" s="96">
        <v>2</v>
      </c>
    </row>
    <row r="70" spans="1:58" ht="15">
      <c r="A70" s="118">
        <v>66</v>
      </c>
      <c r="B70" s="1" t="s">
        <v>64</v>
      </c>
      <c r="C70" s="107"/>
      <c r="D70" s="95">
        <v>1</v>
      </c>
      <c r="E70" s="96"/>
      <c r="F70" s="97"/>
      <c r="G70" s="107"/>
      <c r="H70" s="106"/>
      <c r="I70" s="96"/>
      <c r="J70" s="101"/>
      <c r="K70" s="107"/>
      <c r="L70" s="96"/>
      <c r="M70" s="96"/>
      <c r="N70" s="101"/>
      <c r="O70" s="107"/>
      <c r="P70" s="96"/>
      <c r="Q70" s="96"/>
      <c r="R70" s="101"/>
      <c r="S70" s="107">
        <v>1</v>
      </c>
      <c r="T70" s="96"/>
      <c r="U70" s="96"/>
      <c r="V70" s="101"/>
      <c r="W70" s="107"/>
      <c r="X70" s="96"/>
      <c r="Y70" s="96"/>
      <c r="Z70" s="101"/>
      <c r="AA70" s="107"/>
      <c r="AB70" s="101"/>
      <c r="AC70" s="96"/>
      <c r="AD70" s="101"/>
      <c r="AE70" s="107">
        <v>1</v>
      </c>
      <c r="AF70" s="101"/>
      <c r="AG70" s="96"/>
      <c r="AH70" s="101"/>
      <c r="AI70" s="107"/>
      <c r="AJ70" s="96"/>
      <c r="AK70" s="96"/>
      <c r="AL70" s="101"/>
      <c r="AM70" s="107"/>
      <c r="AN70" s="96"/>
      <c r="AO70" s="96"/>
      <c r="AP70" s="101"/>
      <c r="AQ70" s="107"/>
      <c r="AR70" s="101"/>
      <c r="AS70" s="96"/>
      <c r="AT70" s="101"/>
      <c r="AU70" s="120"/>
      <c r="AV70" s="101"/>
      <c r="AW70" s="96"/>
      <c r="AX70" s="96"/>
      <c r="AY70" s="121"/>
      <c r="AZ70" s="96"/>
      <c r="BA70" s="96"/>
      <c r="BB70" s="101"/>
      <c r="BC70" s="107">
        <f t="shared" si="2"/>
        <v>2</v>
      </c>
      <c r="BD70" s="101">
        <v>1</v>
      </c>
      <c r="BE70" s="96">
        <v>0</v>
      </c>
      <c r="BF70" s="96">
        <v>0</v>
      </c>
    </row>
    <row r="71" spans="1:58" ht="15">
      <c r="A71" s="118">
        <v>67</v>
      </c>
      <c r="B71" s="1" t="s">
        <v>65</v>
      </c>
      <c r="C71" s="107">
        <v>1</v>
      </c>
      <c r="D71" s="95"/>
      <c r="E71" s="96">
        <v>1</v>
      </c>
      <c r="F71" s="97">
        <v>1</v>
      </c>
      <c r="G71" s="107"/>
      <c r="H71" s="98"/>
      <c r="I71" s="96"/>
      <c r="J71" s="101"/>
      <c r="K71" s="107"/>
      <c r="L71" s="96"/>
      <c r="M71" s="96">
        <v>1</v>
      </c>
      <c r="N71" s="101"/>
      <c r="O71" s="107"/>
      <c r="P71" s="96"/>
      <c r="Q71" s="96"/>
      <c r="R71" s="101"/>
      <c r="S71" s="107"/>
      <c r="T71" s="96"/>
      <c r="U71" s="96"/>
      <c r="V71" s="101"/>
      <c r="W71" s="107"/>
      <c r="X71" s="96"/>
      <c r="Y71" s="96"/>
      <c r="Z71" s="101"/>
      <c r="AA71" s="107"/>
      <c r="AB71" s="101"/>
      <c r="AC71" s="96"/>
      <c r="AD71" s="101"/>
      <c r="AE71" s="107"/>
      <c r="AF71" s="101">
        <v>1</v>
      </c>
      <c r="AG71" s="96"/>
      <c r="AH71" s="101"/>
      <c r="AI71" s="107"/>
      <c r="AJ71" s="96"/>
      <c r="AK71" s="96"/>
      <c r="AL71" s="101"/>
      <c r="AM71" s="107"/>
      <c r="AN71" s="96"/>
      <c r="AO71" s="96">
        <v>1</v>
      </c>
      <c r="AP71" s="101"/>
      <c r="AQ71" s="107"/>
      <c r="AR71" s="101"/>
      <c r="AS71" s="96"/>
      <c r="AT71" s="101"/>
      <c r="AU71" s="120"/>
      <c r="AV71" s="101"/>
      <c r="AW71" s="96"/>
      <c r="AX71" s="96"/>
      <c r="AY71" s="121">
        <v>1</v>
      </c>
      <c r="AZ71" s="96"/>
      <c r="BA71" s="96"/>
      <c r="BB71" s="101"/>
      <c r="BC71" s="107">
        <f t="shared" si="2"/>
        <v>2</v>
      </c>
      <c r="BD71" s="101">
        <v>1</v>
      </c>
      <c r="BE71" s="96">
        <v>3</v>
      </c>
      <c r="BF71" s="96">
        <v>1</v>
      </c>
    </row>
    <row r="72" spans="1:58" ht="15">
      <c r="A72" s="118">
        <v>68</v>
      </c>
      <c r="B72" s="1" t="s">
        <v>66</v>
      </c>
      <c r="C72" s="107">
        <v>2</v>
      </c>
      <c r="D72" s="95"/>
      <c r="E72" s="96"/>
      <c r="F72" s="97"/>
      <c r="G72" s="107"/>
      <c r="H72" s="106"/>
      <c r="I72" s="96"/>
      <c r="J72" s="101"/>
      <c r="K72" s="107"/>
      <c r="L72" s="96"/>
      <c r="M72" s="96"/>
      <c r="N72" s="101"/>
      <c r="O72" s="107"/>
      <c r="P72" s="96"/>
      <c r="Q72" s="96"/>
      <c r="R72" s="101"/>
      <c r="S72" s="107"/>
      <c r="T72" s="96"/>
      <c r="U72" s="96"/>
      <c r="V72" s="101"/>
      <c r="W72" s="107"/>
      <c r="X72" s="96"/>
      <c r="Y72" s="96"/>
      <c r="Z72" s="101"/>
      <c r="AA72" s="107"/>
      <c r="AB72" s="101"/>
      <c r="AC72" s="96"/>
      <c r="AD72" s="101"/>
      <c r="AE72" s="107"/>
      <c r="AF72" s="101">
        <v>1</v>
      </c>
      <c r="AG72" s="96">
        <v>1</v>
      </c>
      <c r="AH72" s="101"/>
      <c r="AI72" s="107"/>
      <c r="AJ72" s="96"/>
      <c r="AK72" s="96"/>
      <c r="AL72" s="101"/>
      <c r="AM72" s="107"/>
      <c r="AN72" s="96"/>
      <c r="AO72" s="96"/>
      <c r="AP72" s="101"/>
      <c r="AQ72" s="107"/>
      <c r="AR72" s="101"/>
      <c r="AS72" s="96"/>
      <c r="AT72" s="101"/>
      <c r="AU72" s="120"/>
      <c r="AV72" s="101"/>
      <c r="AW72" s="96"/>
      <c r="AX72" s="96"/>
      <c r="AY72" s="121"/>
      <c r="AZ72" s="96"/>
      <c r="BA72" s="96"/>
      <c r="BB72" s="101"/>
      <c r="BC72" s="107">
        <f t="shared" si="2"/>
        <v>2</v>
      </c>
      <c r="BD72" s="101">
        <v>1</v>
      </c>
      <c r="BE72" s="96">
        <v>1</v>
      </c>
      <c r="BF72" s="96">
        <v>0</v>
      </c>
    </row>
    <row r="73" spans="1:58" ht="15">
      <c r="A73" s="118">
        <v>69</v>
      </c>
      <c r="B73" s="1" t="s">
        <v>67</v>
      </c>
      <c r="C73" s="107"/>
      <c r="D73" s="95">
        <v>1</v>
      </c>
      <c r="E73" s="96"/>
      <c r="F73" s="97">
        <v>1</v>
      </c>
      <c r="G73" s="107"/>
      <c r="H73" s="106"/>
      <c r="I73" s="96"/>
      <c r="J73" s="101"/>
      <c r="K73" s="107"/>
      <c r="L73" s="96"/>
      <c r="M73" s="96">
        <v>1</v>
      </c>
      <c r="N73" s="101"/>
      <c r="O73" s="107"/>
      <c r="P73" s="96">
        <v>1</v>
      </c>
      <c r="Q73" s="96"/>
      <c r="R73" s="101"/>
      <c r="S73" s="107"/>
      <c r="T73" s="96"/>
      <c r="U73" s="96"/>
      <c r="V73" s="101"/>
      <c r="W73" s="107"/>
      <c r="X73" s="96"/>
      <c r="Y73" s="96"/>
      <c r="Z73" s="101"/>
      <c r="AA73" s="107"/>
      <c r="AB73" s="101">
        <v>1</v>
      </c>
      <c r="AC73" s="96"/>
      <c r="AD73" s="101"/>
      <c r="AE73" s="107"/>
      <c r="AF73" s="101"/>
      <c r="AG73" s="96"/>
      <c r="AH73" s="101"/>
      <c r="AI73" s="107"/>
      <c r="AJ73" s="96"/>
      <c r="AK73" s="96"/>
      <c r="AL73" s="101"/>
      <c r="AM73" s="107"/>
      <c r="AN73" s="96"/>
      <c r="AO73" s="96"/>
      <c r="AP73" s="101"/>
      <c r="AQ73" s="107"/>
      <c r="AR73" s="101"/>
      <c r="AS73" s="96"/>
      <c r="AT73" s="101"/>
      <c r="AU73" s="120"/>
      <c r="AV73" s="101"/>
      <c r="AW73" s="96"/>
      <c r="AX73" s="96"/>
      <c r="AY73" s="121"/>
      <c r="AZ73" s="96"/>
      <c r="BA73" s="96"/>
      <c r="BB73" s="101"/>
      <c r="BC73" s="107">
        <f t="shared" si="2"/>
        <v>0</v>
      </c>
      <c r="BD73" s="101">
        <v>3</v>
      </c>
      <c r="BE73" s="96">
        <v>1</v>
      </c>
      <c r="BF73" s="96">
        <v>1</v>
      </c>
    </row>
    <row r="74" spans="1:58" ht="15">
      <c r="A74" s="118">
        <v>70</v>
      </c>
      <c r="B74" s="1" t="s">
        <v>68</v>
      </c>
      <c r="C74" s="107">
        <v>2</v>
      </c>
      <c r="D74" s="95">
        <v>2</v>
      </c>
      <c r="E74" s="96"/>
      <c r="F74" s="97"/>
      <c r="G74" s="107"/>
      <c r="H74" s="98"/>
      <c r="I74" s="96"/>
      <c r="J74" s="101"/>
      <c r="K74" s="107">
        <v>1</v>
      </c>
      <c r="L74" s="96"/>
      <c r="M74" s="96"/>
      <c r="N74" s="101"/>
      <c r="O74" s="107">
        <v>1</v>
      </c>
      <c r="P74" s="96"/>
      <c r="Q74" s="96"/>
      <c r="R74" s="101"/>
      <c r="S74" s="107"/>
      <c r="T74" s="96"/>
      <c r="U74" s="96"/>
      <c r="V74" s="101"/>
      <c r="W74" s="107"/>
      <c r="X74" s="96"/>
      <c r="Y74" s="96"/>
      <c r="Z74" s="101"/>
      <c r="AA74" s="107">
        <v>2</v>
      </c>
      <c r="AB74" s="101">
        <v>1</v>
      </c>
      <c r="AC74" s="96"/>
      <c r="AD74" s="101"/>
      <c r="AE74" s="107">
        <v>1</v>
      </c>
      <c r="AF74" s="101"/>
      <c r="AG74" s="96"/>
      <c r="AH74" s="101"/>
      <c r="AI74" s="107"/>
      <c r="AJ74" s="96"/>
      <c r="AK74" s="96"/>
      <c r="AL74" s="101"/>
      <c r="AM74" s="107"/>
      <c r="AN74" s="96"/>
      <c r="AO74" s="96"/>
      <c r="AP74" s="101"/>
      <c r="AQ74" s="107"/>
      <c r="AR74" s="101"/>
      <c r="AS74" s="96"/>
      <c r="AT74" s="101"/>
      <c r="AU74" s="120"/>
      <c r="AV74" s="101"/>
      <c r="AW74" s="96"/>
      <c r="AX74" s="96"/>
      <c r="AY74" s="121"/>
      <c r="AZ74" s="96"/>
      <c r="BA74" s="96"/>
      <c r="BB74" s="101"/>
      <c r="BC74" s="107">
        <f t="shared" si="2"/>
        <v>7</v>
      </c>
      <c r="BD74" s="101">
        <v>3</v>
      </c>
      <c r="BE74" s="96">
        <v>0</v>
      </c>
      <c r="BF74" s="96">
        <v>0</v>
      </c>
    </row>
    <row r="75" spans="1:58" ht="15">
      <c r="A75" s="118">
        <v>71</v>
      </c>
      <c r="B75" s="1" t="s">
        <v>69</v>
      </c>
      <c r="C75" s="107">
        <v>3</v>
      </c>
      <c r="D75" s="95">
        <v>2</v>
      </c>
      <c r="E75" s="96">
        <v>5</v>
      </c>
      <c r="F75" s="97"/>
      <c r="G75" s="107"/>
      <c r="H75" s="98"/>
      <c r="I75" s="96"/>
      <c r="J75" s="101"/>
      <c r="K75" s="107">
        <v>1</v>
      </c>
      <c r="L75" s="96">
        <v>1</v>
      </c>
      <c r="M75" s="96"/>
      <c r="N75" s="101"/>
      <c r="O75" s="107"/>
      <c r="P75" s="96"/>
      <c r="Q75" s="96"/>
      <c r="R75" s="101"/>
      <c r="S75" s="107"/>
      <c r="T75" s="96"/>
      <c r="U75" s="96"/>
      <c r="V75" s="101">
        <v>1</v>
      </c>
      <c r="W75" s="107"/>
      <c r="X75" s="96"/>
      <c r="Y75" s="96"/>
      <c r="Z75" s="101"/>
      <c r="AA75" s="107"/>
      <c r="AB75" s="101"/>
      <c r="AC75" s="96">
        <v>1</v>
      </c>
      <c r="AD75" s="101"/>
      <c r="AE75" s="107"/>
      <c r="AF75" s="101">
        <v>1</v>
      </c>
      <c r="AG75" s="96">
        <v>2</v>
      </c>
      <c r="AH75" s="101"/>
      <c r="AI75" s="107"/>
      <c r="AJ75" s="96"/>
      <c r="AK75" s="96"/>
      <c r="AL75" s="101"/>
      <c r="AM75" s="107"/>
      <c r="AN75" s="96"/>
      <c r="AO75" s="96"/>
      <c r="AP75" s="101"/>
      <c r="AQ75" s="107"/>
      <c r="AR75" s="101"/>
      <c r="AS75" s="96"/>
      <c r="AT75" s="101"/>
      <c r="AU75" s="120"/>
      <c r="AV75" s="101"/>
      <c r="AW75" s="96"/>
      <c r="AX75" s="96"/>
      <c r="AY75" s="121"/>
      <c r="AZ75" s="96"/>
      <c r="BA75" s="96"/>
      <c r="BB75" s="101"/>
      <c r="BC75" s="107">
        <f t="shared" si="2"/>
        <v>4</v>
      </c>
      <c r="BD75" s="101">
        <v>4</v>
      </c>
      <c r="BE75" s="96">
        <v>8</v>
      </c>
      <c r="BF75" s="96">
        <v>1</v>
      </c>
    </row>
    <row r="76" spans="1:58" ht="15">
      <c r="A76" s="118">
        <v>72</v>
      </c>
      <c r="B76" s="1" t="s">
        <v>70</v>
      </c>
      <c r="C76" s="107">
        <v>1</v>
      </c>
      <c r="D76" s="95">
        <v>1</v>
      </c>
      <c r="E76" s="96">
        <v>2</v>
      </c>
      <c r="F76" s="97">
        <v>1</v>
      </c>
      <c r="G76" s="107"/>
      <c r="H76" s="105"/>
      <c r="I76" s="96"/>
      <c r="J76" s="101"/>
      <c r="K76" s="107">
        <v>1</v>
      </c>
      <c r="L76" s="96">
        <v>1</v>
      </c>
      <c r="M76" s="96"/>
      <c r="N76" s="101"/>
      <c r="O76" s="107"/>
      <c r="P76" s="96"/>
      <c r="Q76" s="96"/>
      <c r="R76" s="101"/>
      <c r="S76" s="107"/>
      <c r="T76" s="96"/>
      <c r="U76" s="96"/>
      <c r="V76" s="101"/>
      <c r="W76" s="107"/>
      <c r="X76" s="96"/>
      <c r="Y76" s="96"/>
      <c r="Z76" s="101"/>
      <c r="AA76" s="107"/>
      <c r="AB76" s="101">
        <v>1</v>
      </c>
      <c r="AC76" s="96"/>
      <c r="AD76" s="101"/>
      <c r="AE76" s="107"/>
      <c r="AF76" s="101"/>
      <c r="AG76" s="96"/>
      <c r="AH76" s="101"/>
      <c r="AI76" s="107"/>
      <c r="AJ76" s="96"/>
      <c r="AK76" s="96"/>
      <c r="AL76" s="101"/>
      <c r="AM76" s="107"/>
      <c r="AN76" s="96"/>
      <c r="AO76" s="96"/>
      <c r="AP76" s="101"/>
      <c r="AQ76" s="107"/>
      <c r="AR76" s="101"/>
      <c r="AS76" s="96"/>
      <c r="AT76" s="101"/>
      <c r="AU76" s="120"/>
      <c r="AV76" s="101"/>
      <c r="AW76" s="96"/>
      <c r="AX76" s="96"/>
      <c r="AY76" s="121"/>
      <c r="AZ76" s="96"/>
      <c r="BA76" s="96"/>
      <c r="BB76" s="101"/>
      <c r="BC76" s="107">
        <f t="shared" si="2"/>
        <v>2</v>
      </c>
      <c r="BD76" s="101">
        <v>3</v>
      </c>
      <c r="BE76" s="96">
        <v>2</v>
      </c>
      <c r="BF76" s="96">
        <v>1</v>
      </c>
    </row>
    <row r="77" spans="1:58" ht="15">
      <c r="A77" s="118">
        <v>73</v>
      </c>
      <c r="B77" s="1" t="s">
        <v>71</v>
      </c>
      <c r="C77" s="107"/>
      <c r="D77" s="95"/>
      <c r="E77" s="96">
        <v>1</v>
      </c>
      <c r="F77" s="97"/>
      <c r="G77" s="107"/>
      <c r="H77" s="98"/>
      <c r="I77" s="96"/>
      <c r="J77" s="101"/>
      <c r="K77" s="107"/>
      <c r="L77" s="96">
        <v>1</v>
      </c>
      <c r="M77" s="96"/>
      <c r="N77" s="101"/>
      <c r="O77" s="107"/>
      <c r="P77" s="96"/>
      <c r="Q77" s="96"/>
      <c r="R77" s="101"/>
      <c r="S77" s="107"/>
      <c r="T77" s="96"/>
      <c r="U77" s="96"/>
      <c r="V77" s="101"/>
      <c r="W77" s="107"/>
      <c r="X77" s="96"/>
      <c r="Y77" s="96"/>
      <c r="Z77" s="101"/>
      <c r="AA77" s="107"/>
      <c r="AB77" s="101">
        <v>1</v>
      </c>
      <c r="AC77" s="96"/>
      <c r="AD77" s="101"/>
      <c r="AE77" s="107"/>
      <c r="AF77" s="101"/>
      <c r="AG77" s="96"/>
      <c r="AH77" s="101"/>
      <c r="AI77" s="107"/>
      <c r="AJ77" s="96"/>
      <c r="AK77" s="96"/>
      <c r="AL77" s="101"/>
      <c r="AM77" s="107"/>
      <c r="AN77" s="96"/>
      <c r="AO77" s="96">
        <v>1</v>
      </c>
      <c r="AP77" s="101"/>
      <c r="AQ77" s="107"/>
      <c r="AR77" s="101"/>
      <c r="AS77" s="96"/>
      <c r="AT77" s="101"/>
      <c r="AU77" s="120"/>
      <c r="AV77" s="101"/>
      <c r="AW77" s="96"/>
      <c r="AX77" s="96"/>
      <c r="AY77" s="121"/>
      <c r="AZ77" s="96"/>
      <c r="BA77" s="96"/>
      <c r="BB77" s="101"/>
      <c r="BC77" s="107">
        <f t="shared" si="2"/>
        <v>0</v>
      </c>
      <c r="BD77" s="101">
        <v>2</v>
      </c>
      <c r="BE77" s="96">
        <v>2</v>
      </c>
      <c r="BF77" s="96">
        <v>0</v>
      </c>
    </row>
    <row r="78" spans="1:58" ht="15">
      <c r="A78" s="118">
        <v>74</v>
      </c>
      <c r="B78" s="1" t="s">
        <v>72</v>
      </c>
      <c r="C78" s="107"/>
      <c r="D78" s="95"/>
      <c r="E78" s="96">
        <v>1</v>
      </c>
      <c r="F78" s="97"/>
      <c r="G78" s="107"/>
      <c r="H78" s="98"/>
      <c r="I78" s="96"/>
      <c r="J78" s="101"/>
      <c r="K78" s="107"/>
      <c r="L78" s="96"/>
      <c r="M78" s="96"/>
      <c r="N78" s="101"/>
      <c r="O78" s="107"/>
      <c r="P78" s="96"/>
      <c r="Q78" s="96"/>
      <c r="R78" s="101"/>
      <c r="S78" s="107"/>
      <c r="T78" s="96"/>
      <c r="U78" s="96"/>
      <c r="V78" s="101"/>
      <c r="W78" s="107"/>
      <c r="X78" s="96"/>
      <c r="Y78" s="96"/>
      <c r="Z78" s="101"/>
      <c r="AA78" s="107"/>
      <c r="AB78" s="101"/>
      <c r="AC78" s="96"/>
      <c r="AD78" s="101"/>
      <c r="AE78" s="107"/>
      <c r="AF78" s="101"/>
      <c r="AG78" s="96"/>
      <c r="AH78" s="101"/>
      <c r="AI78" s="107"/>
      <c r="AJ78" s="96"/>
      <c r="AK78" s="96"/>
      <c r="AL78" s="101"/>
      <c r="AM78" s="107"/>
      <c r="AN78" s="96"/>
      <c r="AO78" s="96"/>
      <c r="AP78" s="101"/>
      <c r="AQ78" s="107"/>
      <c r="AR78" s="101"/>
      <c r="AS78" s="96"/>
      <c r="AT78" s="101"/>
      <c r="AU78" s="120"/>
      <c r="AV78" s="101"/>
      <c r="AW78" s="96"/>
      <c r="AX78" s="96"/>
      <c r="AY78" s="121"/>
      <c r="AZ78" s="96"/>
      <c r="BA78" s="96"/>
      <c r="BB78" s="101"/>
      <c r="BC78" s="107">
        <f t="shared" si="2"/>
        <v>0</v>
      </c>
      <c r="BD78" s="101">
        <v>0</v>
      </c>
      <c r="BE78" s="96">
        <v>1</v>
      </c>
      <c r="BF78" s="96">
        <v>0</v>
      </c>
    </row>
    <row r="79" spans="1:58" ht="15">
      <c r="A79" s="118">
        <v>75</v>
      </c>
      <c r="B79" s="1" t="s">
        <v>73</v>
      </c>
      <c r="C79" s="107">
        <v>2</v>
      </c>
      <c r="D79" s="95">
        <v>1</v>
      </c>
      <c r="E79" s="96"/>
      <c r="F79" s="97">
        <v>2</v>
      </c>
      <c r="G79" s="107"/>
      <c r="H79" s="98"/>
      <c r="I79" s="96"/>
      <c r="J79" s="101"/>
      <c r="K79" s="107"/>
      <c r="L79" s="96"/>
      <c r="M79" s="96"/>
      <c r="N79" s="101">
        <v>1</v>
      </c>
      <c r="O79" s="107"/>
      <c r="P79" s="96"/>
      <c r="Q79" s="96"/>
      <c r="R79" s="101"/>
      <c r="S79" s="107"/>
      <c r="T79" s="96"/>
      <c r="U79" s="96"/>
      <c r="V79" s="101"/>
      <c r="W79" s="107"/>
      <c r="X79" s="96"/>
      <c r="Y79" s="96"/>
      <c r="Z79" s="101"/>
      <c r="AA79" s="107"/>
      <c r="AB79" s="101"/>
      <c r="AC79" s="96"/>
      <c r="AD79" s="101"/>
      <c r="AE79" s="107"/>
      <c r="AF79" s="101">
        <v>1</v>
      </c>
      <c r="AG79" s="96">
        <v>1</v>
      </c>
      <c r="AH79" s="101"/>
      <c r="AI79" s="107"/>
      <c r="AJ79" s="96"/>
      <c r="AK79" s="96"/>
      <c r="AL79" s="101">
        <v>1</v>
      </c>
      <c r="AM79" s="107"/>
      <c r="AN79" s="96"/>
      <c r="AO79" s="96"/>
      <c r="AP79" s="101"/>
      <c r="AQ79" s="107"/>
      <c r="AR79" s="101"/>
      <c r="AS79" s="96"/>
      <c r="AT79" s="101"/>
      <c r="AU79" s="120"/>
      <c r="AV79" s="101"/>
      <c r="AW79" s="96"/>
      <c r="AX79" s="96"/>
      <c r="AY79" s="121"/>
      <c r="AZ79" s="96"/>
      <c r="BA79" s="96"/>
      <c r="BB79" s="101"/>
      <c r="BC79" s="107">
        <f t="shared" si="2"/>
        <v>2</v>
      </c>
      <c r="BD79" s="101">
        <v>2</v>
      </c>
      <c r="BE79" s="96">
        <v>1</v>
      </c>
      <c r="BF79" s="96">
        <v>4</v>
      </c>
    </row>
    <row r="80" spans="1:58" ht="15">
      <c r="A80" s="118">
        <v>76</v>
      </c>
      <c r="B80" s="1" t="s">
        <v>74</v>
      </c>
      <c r="C80" s="107">
        <v>1</v>
      </c>
      <c r="D80" s="95"/>
      <c r="E80" s="96"/>
      <c r="F80" s="97"/>
      <c r="G80" s="107"/>
      <c r="H80" s="106"/>
      <c r="I80" s="96">
        <v>1</v>
      </c>
      <c r="J80" s="101"/>
      <c r="K80" s="107"/>
      <c r="L80" s="96"/>
      <c r="M80" s="96"/>
      <c r="N80" s="101"/>
      <c r="O80" s="107"/>
      <c r="P80" s="96"/>
      <c r="Q80" s="96"/>
      <c r="R80" s="101"/>
      <c r="S80" s="107"/>
      <c r="T80" s="96">
        <v>1</v>
      </c>
      <c r="U80" s="96"/>
      <c r="V80" s="101"/>
      <c r="W80" s="107"/>
      <c r="X80" s="96"/>
      <c r="Y80" s="96"/>
      <c r="Z80" s="101"/>
      <c r="AA80" s="107">
        <v>1</v>
      </c>
      <c r="AB80" s="101">
        <v>3</v>
      </c>
      <c r="AC80" s="96">
        <v>1</v>
      </c>
      <c r="AD80" s="101">
        <v>1</v>
      </c>
      <c r="AE80" s="107"/>
      <c r="AF80" s="101"/>
      <c r="AG80" s="96"/>
      <c r="AH80" s="101"/>
      <c r="AI80" s="107"/>
      <c r="AJ80" s="96"/>
      <c r="AK80" s="96"/>
      <c r="AL80" s="101"/>
      <c r="AM80" s="107">
        <v>1</v>
      </c>
      <c r="AN80" s="96"/>
      <c r="AO80" s="96"/>
      <c r="AP80" s="101">
        <v>2</v>
      </c>
      <c r="AQ80" s="107"/>
      <c r="AR80" s="101"/>
      <c r="AS80" s="96"/>
      <c r="AT80" s="101"/>
      <c r="AU80" s="120"/>
      <c r="AV80" s="101"/>
      <c r="AW80" s="96"/>
      <c r="AX80" s="96"/>
      <c r="AY80" s="121"/>
      <c r="AZ80" s="96"/>
      <c r="BA80" s="96"/>
      <c r="BB80" s="101"/>
      <c r="BC80" s="107">
        <f t="shared" si="2"/>
        <v>3</v>
      </c>
      <c r="BD80" s="101">
        <v>4</v>
      </c>
      <c r="BE80" s="96">
        <v>2</v>
      </c>
      <c r="BF80" s="96">
        <v>3</v>
      </c>
    </row>
    <row r="81" spans="1:58" ht="15">
      <c r="A81" s="118">
        <v>77</v>
      </c>
      <c r="B81" s="1" t="s">
        <v>102</v>
      </c>
      <c r="C81" s="107"/>
      <c r="D81" s="95"/>
      <c r="E81" s="96"/>
      <c r="F81" s="97"/>
      <c r="G81" s="107"/>
      <c r="H81" s="98"/>
      <c r="I81" s="96"/>
      <c r="J81" s="101"/>
      <c r="K81" s="107"/>
      <c r="L81" s="96"/>
      <c r="M81" s="96"/>
      <c r="N81" s="101"/>
      <c r="O81" s="107">
        <v>1</v>
      </c>
      <c r="P81" s="96"/>
      <c r="Q81" s="96"/>
      <c r="R81" s="101"/>
      <c r="S81" s="107"/>
      <c r="T81" s="96"/>
      <c r="U81" s="96"/>
      <c r="V81" s="101"/>
      <c r="W81" s="107"/>
      <c r="X81" s="96"/>
      <c r="Y81" s="96"/>
      <c r="Z81" s="101"/>
      <c r="AA81" s="107"/>
      <c r="AB81" s="101">
        <v>1</v>
      </c>
      <c r="AC81" s="96"/>
      <c r="AD81" s="101"/>
      <c r="AE81" s="107"/>
      <c r="AF81" s="101"/>
      <c r="AG81" s="96"/>
      <c r="AH81" s="101"/>
      <c r="AI81" s="107"/>
      <c r="AJ81" s="96"/>
      <c r="AK81" s="96"/>
      <c r="AL81" s="101"/>
      <c r="AM81" s="107"/>
      <c r="AN81" s="96"/>
      <c r="AO81" s="96"/>
      <c r="AP81" s="101"/>
      <c r="AQ81" s="107"/>
      <c r="AR81" s="101"/>
      <c r="AS81" s="96"/>
      <c r="AT81" s="101"/>
      <c r="AU81" s="120"/>
      <c r="AV81" s="101"/>
      <c r="AW81" s="96"/>
      <c r="AX81" s="96"/>
      <c r="AY81" s="121"/>
      <c r="AZ81" s="96"/>
      <c r="BA81" s="96"/>
      <c r="BB81" s="101"/>
      <c r="BC81" s="107">
        <f t="shared" si="2"/>
        <v>1</v>
      </c>
      <c r="BD81" s="101">
        <v>1</v>
      </c>
      <c r="BE81" s="96">
        <v>0</v>
      </c>
      <c r="BF81" s="96">
        <v>0</v>
      </c>
    </row>
    <row r="82" spans="1:58" ht="15">
      <c r="A82" s="118">
        <v>78</v>
      </c>
      <c r="B82" s="1" t="s">
        <v>103</v>
      </c>
      <c r="C82" s="107">
        <v>1</v>
      </c>
      <c r="D82" s="95"/>
      <c r="E82" s="96"/>
      <c r="F82" s="97"/>
      <c r="G82" s="107"/>
      <c r="H82" s="98"/>
      <c r="I82" s="96"/>
      <c r="J82" s="101"/>
      <c r="K82" s="107"/>
      <c r="L82" s="96"/>
      <c r="M82" s="96"/>
      <c r="N82" s="101"/>
      <c r="O82" s="107"/>
      <c r="P82" s="96"/>
      <c r="Q82" s="96"/>
      <c r="R82" s="101"/>
      <c r="S82" s="107"/>
      <c r="T82" s="96"/>
      <c r="U82" s="96"/>
      <c r="V82" s="101"/>
      <c r="W82" s="107"/>
      <c r="X82" s="96"/>
      <c r="Y82" s="96"/>
      <c r="Z82" s="101"/>
      <c r="AA82" s="107"/>
      <c r="AB82" s="101"/>
      <c r="AC82" s="96"/>
      <c r="AD82" s="101"/>
      <c r="AE82" s="107"/>
      <c r="AF82" s="101"/>
      <c r="AG82" s="96"/>
      <c r="AH82" s="101"/>
      <c r="AI82" s="107"/>
      <c r="AJ82" s="96"/>
      <c r="AK82" s="96"/>
      <c r="AL82" s="101"/>
      <c r="AM82" s="107">
        <v>1</v>
      </c>
      <c r="AN82" s="96"/>
      <c r="AO82" s="96"/>
      <c r="AP82" s="101"/>
      <c r="AQ82" s="107"/>
      <c r="AR82" s="101"/>
      <c r="AS82" s="96"/>
      <c r="AT82" s="101"/>
      <c r="AU82" s="120"/>
      <c r="AV82" s="101"/>
      <c r="AW82" s="96"/>
      <c r="AX82" s="96"/>
      <c r="AY82" s="121"/>
      <c r="AZ82" s="96"/>
      <c r="BA82" s="96"/>
      <c r="BB82" s="101"/>
      <c r="BC82" s="107">
        <f t="shared" si="2"/>
        <v>2</v>
      </c>
      <c r="BD82" s="101">
        <v>0</v>
      </c>
      <c r="BE82" s="96">
        <v>0</v>
      </c>
      <c r="BF82" s="96">
        <v>0</v>
      </c>
    </row>
    <row r="83" spans="1:58" ht="15">
      <c r="A83" s="118">
        <v>79</v>
      </c>
      <c r="B83" s="1" t="s">
        <v>77</v>
      </c>
      <c r="C83" s="107">
        <v>1</v>
      </c>
      <c r="D83" s="95">
        <v>2</v>
      </c>
      <c r="E83" s="96"/>
      <c r="F83" s="97"/>
      <c r="G83" s="107"/>
      <c r="H83" s="98"/>
      <c r="I83" s="96"/>
      <c r="J83" s="101"/>
      <c r="K83" s="107"/>
      <c r="L83" s="96"/>
      <c r="M83" s="96"/>
      <c r="N83" s="101"/>
      <c r="O83" s="107"/>
      <c r="P83" s="96"/>
      <c r="Q83" s="96"/>
      <c r="R83" s="101"/>
      <c r="S83" s="107"/>
      <c r="T83" s="96"/>
      <c r="U83" s="96"/>
      <c r="V83" s="101"/>
      <c r="W83" s="107"/>
      <c r="X83" s="96"/>
      <c r="Y83" s="96"/>
      <c r="Z83" s="101"/>
      <c r="AA83" s="107"/>
      <c r="AB83" s="101"/>
      <c r="AC83" s="96"/>
      <c r="AD83" s="101"/>
      <c r="AE83" s="107"/>
      <c r="AF83" s="101"/>
      <c r="AG83" s="96"/>
      <c r="AH83" s="101"/>
      <c r="AI83" s="107"/>
      <c r="AJ83" s="96"/>
      <c r="AK83" s="96"/>
      <c r="AL83" s="101"/>
      <c r="AM83" s="107"/>
      <c r="AN83" s="96"/>
      <c r="AO83" s="96"/>
      <c r="AP83" s="101"/>
      <c r="AQ83" s="107"/>
      <c r="AR83" s="101"/>
      <c r="AS83" s="96"/>
      <c r="AT83" s="101"/>
      <c r="AU83" s="120"/>
      <c r="AV83" s="101"/>
      <c r="AW83" s="96"/>
      <c r="AX83" s="96"/>
      <c r="AY83" s="121"/>
      <c r="AZ83" s="96"/>
      <c r="BA83" s="96"/>
      <c r="BB83" s="101"/>
      <c r="BC83" s="107">
        <f t="shared" si="2"/>
        <v>1</v>
      </c>
      <c r="BD83" s="101">
        <v>2</v>
      </c>
      <c r="BE83" s="96">
        <v>0</v>
      </c>
      <c r="BF83" s="96">
        <v>0</v>
      </c>
    </row>
    <row r="84" spans="1:58" ht="30">
      <c r="A84" s="118">
        <v>80</v>
      </c>
      <c r="B84" s="1" t="s">
        <v>78</v>
      </c>
      <c r="C84" s="107"/>
      <c r="D84" s="95"/>
      <c r="E84" s="96"/>
      <c r="F84" s="97"/>
      <c r="G84" s="107"/>
      <c r="H84" s="98"/>
      <c r="I84" s="96"/>
      <c r="J84" s="101"/>
      <c r="K84" s="107"/>
      <c r="L84" s="96"/>
      <c r="M84" s="96"/>
      <c r="N84" s="101"/>
      <c r="O84" s="107"/>
      <c r="P84" s="96"/>
      <c r="Q84" s="96"/>
      <c r="R84" s="101"/>
      <c r="S84" s="107"/>
      <c r="T84" s="96"/>
      <c r="U84" s="96"/>
      <c r="V84" s="101"/>
      <c r="W84" s="107"/>
      <c r="X84" s="101"/>
      <c r="Y84" s="96"/>
      <c r="Z84" s="101"/>
      <c r="AA84" s="107"/>
      <c r="AB84" s="101"/>
      <c r="AC84" s="96"/>
      <c r="AD84" s="101"/>
      <c r="AE84" s="107"/>
      <c r="AF84" s="101"/>
      <c r="AG84" s="96"/>
      <c r="AH84" s="101"/>
      <c r="AI84" s="107"/>
      <c r="AJ84" s="96"/>
      <c r="AK84" s="96"/>
      <c r="AL84" s="101"/>
      <c r="AM84" s="107"/>
      <c r="AN84" s="96"/>
      <c r="AO84" s="96"/>
      <c r="AP84" s="101"/>
      <c r="AQ84" s="107"/>
      <c r="AR84" s="101"/>
      <c r="AS84" s="96"/>
      <c r="AT84" s="101"/>
      <c r="AU84" s="120"/>
      <c r="AV84" s="101"/>
      <c r="AW84" s="96"/>
      <c r="AX84" s="96"/>
      <c r="AY84" s="121"/>
      <c r="AZ84" s="96"/>
      <c r="BA84" s="96"/>
      <c r="BB84" s="101"/>
      <c r="BC84" s="107">
        <f t="shared" si="2"/>
        <v>0</v>
      </c>
      <c r="BD84" s="101">
        <v>0</v>
      </c>
      <c r="BE84" s="96">
        <v>0</v>
      </c>
      <c r="BF84" s="96">
        <v>0</v>
      </c>
    </row>
    <row r="85" spans="1:58" ht="15">
      <c r="A85" s="9"/>
      <c r="B85" s="9"/>
      <c r="C85" s="107">
        <f>SUM(C5:C84)</f>
        <v>26</v>
      </c>
      <c r="D85" s="94">
        <v>26</v>
      </c>
      <c r="E85" s="94">
        <v>17</v>
      </c>
      <c r="F85" s="94">
        <v>20</v>
      </c>
      <c r="G85" s="107">
        <f>SUM(G5:G84)</f>
        <v>2</v>
      </c>
      <c r="H85" s="94">
        <v>0</v>
      </c>
      <c r="I85" s="94">
        <v>1</v>
      </c>
      <c r="J85" s="94">
        <v>1</v>
      </c>
      <c r="K85" s="107">
        <f>SUM(K5:K84)</f>
        <v>4</v>
      </c>
      <c r="L85" s="94">
        <v>6</v>
      </c>
      <c r="M85" s="94">
        <v>7</v>
      </c>
      <c r="N85" s="94">
        <v>1</v>
      </c>
      <c r="O85" s="107">
        <f>SUM(O5:O84)</f>
        <v>7</v>
      </c>
      <c r="P85" s="94">
        <v>2</v>
      </c>
      <c r="Q85" s="94">
        <v>1</v>
      </c>
      <c r="R85" s="94">
        <v>2</v>
      </c>
      <c r="S85" s="107">
        <f>SUM(S5:S84)</f>
        <v>3</v>
      </c>
      <c r="T85" s="94">
        <v>2</v>
      </c>
      <c r="U85" s="94">
        <v>1</v>
      </c>
      <c r="V85" s="94">
        <v>2</v>
      </c>
      <c r="W85" s="107">
        <f>SUM(W5:W84)</f>
        <v>1</v>
      </c>
      <c r="X85" s="94">
        <v>0</v>
      </c>
      <c r="Y85" s="94">
        <v>0</v>
      </c>
      <c r="Z85" s="94">
        <v>0</v>
      </c>
      <c r="AA85" s="107">
        <f>SUM(AA5:AA84)</f>
        <v>4</v>
      </c>
      <c r="AB85" s="94">
        <v>12</v>
      </c>
      <c r="AC85" s="94">
        <v>2</v>
      </c>
      <c r="AD85" s="94">
        <v>4</v>
      </c>
      <c r="AE85" s="107">
        <f>SUM(AE5:AE84)</f>
        <v>5</v>
      </c>
      <c r="AF85" s="94">
        <v>10</v>
      </c>
      <c r="AG85" s="94">
        <v>7</v>
      </c>
      <c r="AH85" s="94">
        <v>1</v>
      </c>
      <c r="AI85" s="107">
        <f>SUM(AI5:AI84)</f>
        <v>0</v>
      </c>
      <c r="AJ85" s="94">
        <v>2</v>
      </c>
      <c r="AK85" s="94">
        <v>0</v>
      </c>
      <c r="AL85" s="94">
        <v>4</v>
      </c>
      <c r="AM85" s="107">
        <f>SUM(AM5:AM84)</f>
        <v>3</v>
      </c>
      <c r="AN85" s="94">
        <v>1</v>
      </c>
      <c r="AO85" s="94">
        <v>3</v>
      </c>
      <c r="AP85" s="94">
        <v>3</v>
      </c>
      <c r="AQ85" s="107">
        <f>SUM(AQ5:AQ84)</f>
        <v>0</v>
      </c>
      <c r="AR85" s="94">
        <v>0</v>
      </c>
      <c r="AS85" s="94">
        <v>0</v>
      </c>
      <c r="AT85" s="94">
        <v>0</v>
      </c>
      <c r="AU85" s="107">
        <v>0</v>
      </c>
      <c r="AV85" s="94">
        <v>0</v>
      </c>
      <c r="AW85" s="94">
        <v>0</v>
      </c>
      <c r="AX85" s="94">
        <v>0</v>
      </c>
      <c r="AY85" s="107">
        <f>SUM(AY5:AY84)</f>
        <v>1</v>
      </c>
      <c r="AZ85" s="94">
        <v>0</v>
      </c>
      <c r="BA85" s="94">
        <v>0</v>
      </c>
      <c r="BB85" s="94">
        <v>0</v>
      </c>
      <c r="BC85" s="107">
        <f t="shared" si="2"/>
        <v>56</v>
      </c>
      <c r="BD85" s="101">
        <v>61</v>
      </c>
      <c r="BE85" s="94">
        <v>39</v>
      </c>
      <c r="BF85" s="94">
        <v>38</v>
      </c>
    </row>
  </sheetData>
  <sheetProtection/>
  <autoFilter ref="A4:BF85">
    <sortState ref="A5:BF85">
      <sortCondition sortBy="value" ref="A5:A85"/>
    </sortState>
  </autoFilter>
  <mergeCells count="16">
    <mergeCell ref="A1:Y1"/>
    <mergeCell ref="B2:B3"/>
    <mergeCell ref="C2:F3"/>
    <mergeCell ref="G2:J3"/>
    <mergeCell ref="K2:N3"/>
    <mergeCell ref="O2:R3"/>
    <mergeCell ref="AU2:AX3"/>
    <mergeCell ref="AY2:BB3"/>
    <mergeCell ref="AQ2:AT3"/>
    <mergeCell ref="BC2:BF3"/>
    <mergeCell ref="S2:V3"/>
    <mergeCell ref="W2:Z3"/>
    <mergeCell ref="AA2:AD3"/>
    <mergeCell ref="AE2:AH3"/>
    <mergeCell ref="AI2:AL3"/>
    <mergeCell ref="AM2:AP3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85"/>
  <sheetViews>
    <sheetView zoomScale="80" zoomScaleNormal="80" zoomScalePageLayoutView="0" workbookViewId="0" topLeftCell="A1">
      <pane xSplit="2" ySplit="4" topLeftCell="C6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G89" sqref="AG89"/>
    </sheetView>
  </sheetViews>
  <sheetFormatPr defaultColWidth="9.140625" defaultRowHeight="15"/>
  <cols>
    <col min="1" max="1" width="3.7109375" style="0" customWidth="1"/>
    <col min="2" max="2" width="14.00390625" style="0" customWidth="1"/>
    <col min="3" max="3" width="4.7109375" style="0" customWidth="1"/>
    <col min="4" max="4" width="4.28125" style="0" customWidth="1"/>
    <col min="5" max="5" width="3.421875" style="0" customWidth="1"/>
    <col min="6" max="6" width="3.00390625" style="0" customWidth="1"/>
    <col min="7" max="9" width="3.140625" style="0" customWidth="1"/>
    <col min="10" max="10" width="3.28125" style="0" customWidth="1"/>
    <col min="11" max="12" width="3.421875" style="0" customWidth="1"/>
    <col min="13" max="13" width="3.00390625" style="0" customWidth="1"/>
    <col min="14" max="14" width="3.421875" style="0" customWidth="1"/>
    <col min="15" max="16" width="3.57421875" style="0" customWidth="1"/>
    <col min="17" max="20" width="3.28125" style="0" customWidth="1"/>
    <col min="21" max="21" width="3.8515625" style="0" customWidth="1"/>
    <col min="22" max="25" width="3.421875" style="0" customWidth="1"/>
    <col min="26" max="26" width="2.7109375" style="0" customWidth="1"/>
    <col min="27" max="28" width="3.421875" style="0" customWidth="1"/>
    <col min="29" max="32" width="3.140625" style="0" customWidth="1"/>
    <col min="33" max="34" width="3.00390625" style="0" customWidth="1"/>
    <col min="35" max="36" width="3.140625" style="0" customWidth="1"/>
    <col min="37" max="37" width="3.421875" style="0" customWidth="1"/>
    <col min="38" max="38" width="3.00390625" style="0" customWidth="1"/>
    <col min="39" max="40" width="3.7109375" style="0" customWidth="1"/>
    <col min="41" max="42" width="3.28125" style="0" customWidth="1"/>
    <col min="43" max="44" width="3.8515625" style="0" customWidth="1"/>
    <col min="45" max="45" width="3.421875" style="0" customWidth="1"/>
    <col min="46" max="46" width="2.7109375" style="0" customWidth="1"/>
    <col min="47" max="48" width="3.00390625" style="0" customWidth="1"/>
    <col min="49" max="50" width="2.7109375" style="0" customWidth="1"/>
    <col min="51" max="52" width="3.421875" style="0" customWidth="1"/>
    <col min="53" max="53" width="3.57421875" style="0" customWidth="1"/>
    <col min="54" max="54" width="3.140625" style="0" customWidth="1"/>
    <col min="55" max="56" width="2.7109375" style="0" customWidth="1"/>
    <col min="57" max="57" width="3.28125" style="0" customWidth="1"/>
    <col min="58" max="58" width="2.8515625" style="0" customWidth="1"/>
    <col min="59" max="59" width="5.140625" style="0" customWidth="1"/>
    <col min="60" max="60" width="3.7109375" style="0" customWidth="1"/>
    <col min="61" max="61" width="4.421875" style="0" customWidth="1"/>
    <col min="62" max="62" width="4.7109375" style="0" customWidth="1"/>
  </cols>
  <sheetData>
    <row r="1" spans="1:61" ht="15" customHeight="1">
      <c r="A1" s="142" t="s">
        <v>121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61"/>
      <c r="AF1" s="92"/>
      <c r="AG1" s="1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pans="1:62" ht="15" customHeight="1">
      <c r="A2" s="76"/>
      <c r="B2" s="76" t="s">
        <v>0</v>
      </c>
      <c r="C2" s="137" t="s">
        <v>75</v>
      </c>
      <c r="D2" s="138"/>
      <c r="E2" s="138"/>
      <c r="F2" s="138"/>
      <c r="G2" s="137" t="s">
        <v>101</v>
      </c>
      <c r="H2" s="138"/>
      <c r="I2" s="138"/>
      <c r="J2" s="138"/>
      <c r="K2" s="137" t="s">
        <v>122</v>
      </c>
      <c r="L2" s="138"/>
      <c r="M2" s="138"/>
      <c r="N2" s="138"/>
      <c r="O2" s="137" t="s">
        <v>4</v>
      </c>
      <c r="P2" s="138"/>
      <c r="Q2" s="138"/>
      <c r="R2" s="138"/>
      <c r="S2" s="137" t="s">
        <v>3</v>
      </c>
      <c r="T2" s="138"/>
      <c r="U2" s="138"/>
      <c r="V2" s="138"/>
      <c r="W2" s="137" t="s">
        <v>123</v>
      </c>
      <c r="X2" s="138"/>
      <c r="Y2" s="138"/>
      <c r="Z2" s="138"/>
      <c r="AA2" s="137" t="s">
        <v>97</v>
      </c>
      <c r="AB2" s="138"/>
      <c r="AC2" s="138"/>
      <c r="AD2" s="138"/>
      <c r="AE2" s="137" t="s">
        <v>6</v>
      </c>
      <c r="AF2" s="138"/>
      <c r="AG2" s="138"/>
      <c r="AH2" s="138"/>
      <c r="AI2" s="137" t="s">
        <v>5</v>
      </c>
      <c r="AJ2" s="138"/>
      <c r="AK2" s="138"/>
      <c r="AL2" s="138"/>
      <c r="AM2" s="137" t="s">
        <v>2</v>
      </c>
      <c r="AN2" s="138"/>
      <c r="AO2" s="138"/>
      <c r="AP2" s="138"/>
      <c r="AQ2" s="137" t="s">
        <v>1</v>
      </c>
      <c r="AR2" s="138"/>
      <c r="AS2" s="138"/>
      <c r="AT2" s="138"/>
      <c r="AU2" s="137" t="s">
        <v>7</v>
      </c>
      <c r="AV2" s="138"/>
      <c r="AW2" s="138"/>
      <c r="AX2" s="138"/>
      <c r="AY2" s="137" t="s">
        <v>8</v>
      </c>
      <c r="AZ2" s="138"/>
      <c r="BA2" s="138"/>
      <c r="BB2" s="138"/>
      <c r="BC2" s="137" t="s">
        <v>9</v>
      </c>
      <c r="BD2" s="138"/>
      <c r="BE2" s="138"/>
      <c r="BF2" s="138"/>
      <c r="BG2" s="137" t="s">
        <v>140</v>
      </c>
      <c r="BH2" s="138"/>
      <c r="BI2" s="138"/>
      <c r="BJ2" s="138"/>
    </row>
    <row r="3" spans="1:62" ht="9" customHeight="1">
      <c r="A3" s="77"/>
      <c r="B3" s="77"/>
      <c r="C3" s="147"/>
      <c r="D3" s="148"/>
      <c r="E3" s="148"/>
      <c r="F3" s="148"/>
      <c r="G3" s="147"/>
      <c r="H3" s="148"/>
      <c r="I3" s="148"/>
      <c r="J3" s="148"/>
      <c r="K3" s="147"/>
      <c r="L3" s="148"/>
      <c r="M3" s="148"/>
      <c r="N3" s="148"/>
      <c r="O3" s="147"/>
      <c r="P3" s="148"/>
      <c r="Q3" s="148"/>
      <c r="R3" s="148"/>
      <c r="S3" s="147"/>
      <c r="T3" s="148"/>
      <c r="U3" s="148"/>
      <c r="V3" s="148"/>
      <c r="W3" s="147"/>
      <c r="X3" s="148"/>
      <c r="Y3" s="148"/>
      <c r="Z3" s="148"/>
      <c r="AA3" s="147"/>
      <c r="AB3" s="148"/>
      <c r="AC3" s="148"/>
      <c r="AD3" s="148"/>
      <c r="AE3" s="147"/>
      <c r="AF3" s="148"/>
      <c r="AG3" s="148"/>
      <c r="AH3" s="148"/>
      <c r="AI3" s="147"/>
      <c r="AJ3" s="148"/>
      <c r="AK3" s="148"/>
      <c r="AL3" s="148"/>
      <c r="AM3" s="147"/>
      <c r="AN3" s="148"/>
      <c r="AO3" s="148"/>
      <c r="AP3" s="148"/>
      <c r="AQ3" s="147"/>
      <c r="AR3" s="148"/>
      <c r="AS3" s="148"/>
      <c r="AT3" s="148"/>
      <c r="AU3" s="147"/>
      <c r="AV3" s="148"/>
      <c r="AW3" s="148"/>
      <c r="AX3" s="148"/>
      <c r="AY3" s="147"/>
      <c r="AZ3" s="148"/>
      <c r="BA3" s="148"/>
      <c r="BB3" s="148"/>
      <c r="BC3" s="147"/>
      <c r="BD3" s="148"/>
      <c r="BE3" s="148"/>
      <c r="BF3" s="148"/>
      <c r="BG3" s="147"/>
      <c r="BH3" s="148"/>
      <c r="BI3" s="148"/>
      <c r="BJ3" s="148"/>
    </row>
    <row r="4" spans="1:62" ht="26.25" customHeight="1">
      <c r="A4" s="78"/>
      <c r="B4" s="112"/>
      <c r="C4" s="113">
        <v>2020</v>
      </c>
      <c r="D4" s="48">
        <v>2019</v>
      </c>
      <c r="E4" s="48">
        <v>2018</v>
      </c>
      <c r="F4" s="44">
        <v>2017</v>
      </c>
      <c r="G4" s="113">
        <v>2020</v>
      </c>
      <c r="H4" s="48">
        <v>2019</v>
      </c>
      <c r="I4" s="48">
        <v>2018</v>
      </c>
      <c r="J4" s="44">
        <v>2017</v>
      </c>
      <c r="K4" s="113">
        <v>2020</v>
      </c>
      <c r="L4" s="48">
        <v>2019</v>
      </c>
      <c r="M4" s="48">
        <v>2018</v>
      </c>
      <c r="N4" s="44">
        <v>2017</v>
      </c>
      <c r="O4" s="113">
        <v>2020</v>
      </c>
      <c r="P4" s="48">
        <v>2019</v>
      </c>
      <c r="Q4" s="48">
        <v>2018</v>
      </c>
      <c r="R4" s="44">
        <v>2017</v>
      </c>
      <c r="S4" s="113">
        <v>2020</v>
      </c>
      <c r="T4" s="48">
        <v>2019</v>
      </c>
      <c r="U4" s="48">
        <v>2018</v>
      </c>
      <c r="V4" s="44">
        <v>2017</v>
      </c>
      <c r="W4" s="113">
        <v>2020</v>
      </c>
      <c r="X4" s="48">
        <v>2019</v>
      </c>
      <c r="Y4" s="48">
        <v>2018</v>
      </c>
      <c r="Z4" s="44">
        <v>2017</v>
      </c>
      <c r="AA4" s="113">
        <v>2020</v>
      </c>
      <c r="AB4" s="48">
        <v>2019</v>
      </c>
      <c r="AC4" s="48">
        <v>2018</v>
      </c>
      <c r="AD4" s="44">
        <v>2017</v>
      </c>
      <c r="AE4" s="113">
        <v>2020</v>
      </c>
      <c r="AF4" s="48">
        <v>2019</v>
      </c>
      <c r="AG4" s="48">
        <v>2018</v>
      </c>
      <c r="AH4" s="44">
        <v>2017</v>
      </c>
      <c r="AI4" s="113">
        <v>2020</v>
      </c>
      <c r="AJ4" s="48">
        <v>2019</v>
      </c>
      <c r="AK4" s="48">
        <v>2018</v>
      </c>
      <c r="AL4" s="44">
        <v>2017</v>
      </c>
      <c r="AM4" s="113">
        <v>2020</v>
      </c>
      <c r="AN4" s="48">
        <v>2019</v>
      </c>
      <c r="AO4" s="48">
        <v>2018</v>
      </c>
      <c r="AP4" s="44">
        <v>2017</v>
      </c>
      <c r="AQ4" s="113">
        <v>2020</v>
      </c>
      <c r="AR4" s="48">
        <v>2019</v>
      </c>
      <c r="AS4" s="48">
        <v>2018</v>
      </c>
      <c r="AT4" s="44">
        <v>2017</v>
      </c>
      <c r="AU4" s="113">
        <v>2020</v>
      </c>
      <c r="AV4" s="48">
        <v>2019</v>
      </c>
      <c r="AW4" s="48">
        <v>2018</v>
      </c>
      <c r="AX4" s="44">
        <v>2017</v>
      </c>
      <c r="AY4" s="113">
        <v>2020</v>
      </c>
      <c r="AZ4" s="48">
        <v>2019</v>
      </c>
      <c r="BA4" s="48">
        <v>2018</v>
      </c>
      <c r="BB4" s="44">
        <v>2017</v>
      </c>
      <c r="BC4" s="113">
        <v>2020</v>
      </c>
      <c r="BD4" s="48">
        <v>2019</v>
      </c>
      <c r="BE4" s="48">
        <v>2018</v>
      </c>
      <c r="BF4" s="44">
        <v>2017</v>
      </c>
      <c r="BG4" s="113">
        <v>2020</v>
      </c>
      <c r="BH4" s="48">
        <v>2019</v>
      </c>
      <c r="BI4" s="48">
        <v>2018</v>
      </c>
      <c r="BJ4" s="44">
        <v>2017</v>
      </c>
    </row>
    <row r="5" spans="1:62" ht="16.5" customHeight="1">
      <c r="A5" s="91">
        <v>1</v>
      </c>
      <c r="B5" s="39" t="s">
        <v>57</v>
      </c>
      <c r="C5" s="107"/>
      <c r="D5" s="27"/>
      <c r="E5" s="21"/>
      <c r="F5" s="3"/>
      <c r="G5" s="107"/>
      <c r="H5" s="3"/>
      <c r="I5" s="3"/>
      <c r="J5" s="3"/>
      <c r="K5" s="107"/>
      <c r="L5" s="3"/>
      <c r="M5" s="3">
        <v>1</v>
      </c>
      <c r="N5" s="5">
        <v>1</v>
      </c>
      <c r="O5" s="107"/>
      <c r="P5" s="5"/>
      <c r="Q5" s="5"/>
      <c r="R5" s="5"/>
      <c r="S5" s="107"/>
      <c r="T5" s="5"/>
      <c r="U5" s="5"/>
      <c r="V5" s="5"/>
      <c r="W5" s="107"/>
      <c r="X5" s="5"/>
      <c r="Y5" s="5"/>
      <c r="Z5" s="5"/>
      <c r="AA5" s="107"/>
      <c r="AB5" s="5"/>
      <c r="AC5" s="5"/>
      <c r="AD5" s="5"/>
      <c r="AE5" s="107"/>
      <c r="AF5" s="5"/>
      <c r="AG5" s="5"/>
      <c r="AH5" s="5"/>
      <c r="AI5" s="107"/>
      <c r="AJ5" s="5"/>
      <c r="AK5" s="5"/>
      <c r="AL5" s="5"/>
      <c r="AM5" s="107"/>
      <c r="AN5" s="5"/>
      <c r="AO5" s="5"/>
      <c r="AP5" s="5"/>
      <c r="AQ5" s="107"/>
      <c r="AR5" s="5"/>
      <c r="AS5" s="5"/>
      <c r="AT5" s="5"/>
      <c r="AU5" s="107"/>
      <c r="AV5" s="5"/>
      <c r="AW5" s="5"/>
      <c r="AX5" s="5"/>
      <c r="AY5" s="114"/>
      <c r="AZ5" s="5"/>
      <c r="BA5" s="5"/>
      <c r="BB5" s="5"/>
      <c r="BC5" s="114"/>
      <c r="BD5" s="5"/>
      <c r="BE5" s="5"/>
      <c r="BF5" s="5"/>
      <c r="BG5" s="107">
        <f aca="true" t="shared" si="0" ref="BG5:BG29">SUM(C5,G5,K5,O5,S5,W5,AA5,AE5,AI5,AM5,AQ5,AU5,AY5,BC5)</f>
        <v>0</v>
      </c>
      <c r="BH5" s="5">
        <v>0</v>
      </c>
      <c r="BI5" s="43">
        <v>1</v>
      </c>
      <c r="BJ5" s="24">
        <v>1</v>
      </c>
    </row>
    <row r="6" spans="1:62" ht="17.25" customHeight="1">
      <c r="A6" s="79">
        <v>2</v>
      </c>
      <c r="B6" s="39" t="s">
        <v>58</v>
      </c>
      <c r="C6" s="107"/>
      <c r="D6" s="27"/>
      <c r="E6" s="21"/>
      <c r="F6" s="3"/>
      <c r="G6" s="107"/>
      <c r="H6" s="3"/>
      <c r="I6" s="3"/>
      <c r="J6" s="3"/>
      <c r="K6" s="107">
        <v>1</v>
      </c>
      <c r="L6" s="3"/>
      <c r="M6" s="3"/>
      <c r="N6" s="5"/>
      <c r="O6" s="107"/>
      <c r="P6" s="5"/>
      <c r="Q6" s="5"/>
      <c r="R6" s="5"/>
      <c r="S6" s="107"/>
      <c r="T6" s="5"/>
      <c r="U6" s="5"/>
      <c r="V6" s="5"/>
      <c r="W6" s="107"/>
      <c r="X6" s="5"/>
      <c r="Y6" s="5"/>
      <c r="Z6" s="5"/>
      <c r="AA6" s="107"/>
      <c r="AB6" s="5"/>
      <c r="AC6" s="5"/>
      <c r="AD6" s="5"/>
      <c r="AE6" s="107"/>
      <c r="AF6" s="5"/>
      <c r="AG6" s="5"/>
      <c r="AH6" s="5"/>
      <c r="AI6" s="107"/>
      <c r="AJ6" s="5"/>
      <c r="AK6" s="5"/>
      <c r="AL6" s="5"/>
      <c r="AM6" s="107"/>
      <c r="AN6" s="5"/>
      <c r="AO6" s="5"/>
      <c r="AP6" s="5"/>
      <c r="AQ6" s="107"/>
      <c r="AR6" s="5"/>
      <c r="AS6" s="5"/>
      <c r="AT6" s="5"/>
      <c r="AU6" s="107"/>
      <c r="AV6" s="5"/>
      <c r="AW6" s="5"/>
      <c r="AX6" s="5"/>
      <c r="AY6" s="114"/>
      <c r="AZ6" s="5"/>
      <c r="BA6" s="5"/>
      <c r="BB6" s="5"/>
      <c r="BC6" s="114"/>
      <c r="BD6" s="5"/>
      <c r="BE6" s="5"/>
      <c r="BF6" s="5"/>
      <c r="BG6" s="107">
        <f t="shared" si="0"/>
        <v>1</v>
      </c>
      <c r="BH6" s="5">
        <v>0</v>
      </c>
      <c r="BI6" s="43">
        <v>0</v>
      </c>
      <c r="BJ6" s="24">
        <v>0</v>
      </c>
    </row>
    <row r="7" spans="1:62" ht="14.25" customHeight="1">
      <c r="A7" s="79">
        <v>3</v>
      </c>
      <c r="B7" s="30" t="s">
        <v>59</v>
      </c>
      <c r="C7" s="107"/>
      <c r="D7" s="27"/>
      <c r="E7" s="21"/>
      <c r="F7" s="3"/>
      <c r="G7" s="107"/>
      <c r="H7" s="3"/>
      <c r="I7" s="3"/>
      <c r="J7" s="3"/>
      <c r="K7" s="107"/>
      <c r="L7" s="3">
        <v>1</v>
      </c>
      <c r="M7" s="3"/>
      <c r="N7" s="5"/>
      <c r="O7" s="107">
        <v>1</v>
      </c>
      <c r="P7" s="5"/>
      <c r="Q7" s="5"/>
      <c r="R7" s="5"/>
      <c r="S7" s="107"/>
      <c r="T7" s="5"/>
      <c r="U7" s="5"/>
      <c r="V7" s="5"/>
      <c r="W7" s="107"/>
      <c r="X7" s="5"/>
      <c r="Y7" s="5"/>
      <c r="Z7" s="5"/>
      <c r="AA7" s="107"/>
      <c r="AB7" s="5"/>
      <c r="AC7" s="5"/>
      <c r="AD7" s="5"/>
      <c r="AE7" s="107"/>
      <c r="AF7" s="5"/>
      <c r="AG7" s="5"/>
      <c r="AH7" s="5"/>
      <c r="AI7" s="107"/>
      <c r="AJ7" s="5">
        <v>1</v>
      </c>
      <c r="AK7" s="5"/>
      <c r="AL7" s="5"/>
      <c r="AM7" s="107"/>
      <c r="AN7" s="5"/>
      <c r="AO7" s="5"/>
      <c r="AP7" s="5"/>
      <c r="AQ7" s="107"/>
      <c r="AR7" s="5"/>
      <c r="AS7" s="5"/>
      <c r="AT7" s="5"/>
      <c r="AU7" s="107"/>
      <c r="AV7" s="5"/>
      <c r="AW7" s="5"/>
      <c r="AX7" s="5"/>
      <c r="AY7" s="114"/>
      <c r="AZ7" s="5"/>
      <c r="BA7" s="5"/>
      <c r="BB7" s="5"/>
      <c r="BC7" s="114"/>
      <c r="BD7" s="5"/>
      <c r="BE7" s="5"/>
      <c r="BF7" s="5"/>
      <c r="BG7" s="107">
        <f t="shared" si="0"/>
        <v>1</v>
      </c>
      <c r="BH7" s="5">
        <v>2</v>
      </c>
      <c r="BI7" s="43">
        <v>0</v>
      </c>
      <c r="BJ7" s="24">
        <v>0</v>
      </c>
    </row>
    <row r="8" spans="1:62" ht="15.75" customHeight="1">
      <c r="A8" s="79">
        <v>4</v>
      </c>
      <c r="B8" s="39" t="s">
        <v>60</v>
      </c>
      <c r="C8" s="107"/>
      <c r="D8" s="27"/>
      <c r="E8" s="21"/>
      <c r="F8" s="3"/>
      <c r="G8" s="107"/>
      <c r="H8" s="3"/>
      <c r="I8" s="3"/>
      <c r="J8" s="3"/>
      <c r="K8" s="107"/>
      <c r="L8" s="3"/>
      <c r="M8" s="3">
        <v>1</v>
      </c>
      <c r="N8" s="5"/>
      <c r="O8" s="107"/>
      <c r="P8" s="5">
        <v>1</v>
      </c>
      <c r="Q8" s="5"/>
      <c r="R8" s="5"/>
      <c r="S8" s="107"/>
      <c r="T8" s="5"/>
      <c r="U8" s="5"/>
      <c r="V8" s="5"/>
      <c r="W8" s="107"/>
      <c r="X8" s="5"/>
      <c r="Y8" s="5"/>
      <c r="Z8" s="5"/>
      <c r="AA8" s="107"/>
      <c r="AB8" s="5"/>
      <c r="AC8" s="5"/>
      <c r="AD8" s="5"/>
      <c r="AE8" s="107"/>
      <c r="AF8" s="5"/>
      <c r="AG8" s="5"/>
      <c r="AH8" s="5"/>
      <c r="AI8" s="107"/>
      <c r="AJ8" s="5"/>
      <c r="AK8" s="5"/>
      <c r="AL8" s="5"/>
      <c r="AM8" s="107"/>
      <c r="AN8" s="5"/>
      <c r="AO8" s="5"/>
      <c r="AP8" s="5"/>
      <c r="AQ8" s="107"/>
      <c r="AR8" s="5"/>
      <c r="AS8" s="5"/>
      <c r="AT8" s="5"/>
      <c r="AU8" s="107"/>
      <c r="AV8" s="5"/>
      <c r="AW8" s="5"/>
      <c r="AX8" s="5"/>
      <c r="AY8" s="114"/>
      <c r="AZ8" s="5"/>
      <c r="BA8" s="5"/>
      <c r="BB8" s="5"/>
      <c r="BC8" s="114"/>
      <c r="BD8" s="5"/>
      <c r="BE8" s="5"/>
      <c r="BF8" s="5"/>
      <c r="BG8" s="107">
        <f t="shared" si="0"/>
        <v>0</v>
      </c>
      <c r="BH8" s="5">
        <v>1</v>
      </c>
      <c r="BI8" s="43">
        <v>1</v>
      </c>
      <c r="BJ8" s="24">
        <v>0</v>
      </c>
    </row>
    <row r="9" spans="1:62" ht="15" customHeight="1">
      <c r="A9" s="79">
        <v>5</v>
      </c>
      <c r="B9" s="39" t="s">
        <v>61</v>
      </c>
      <c r="C9" s="107"/>
      <c r="D9" s="27"/>
      <c r="E9" s="21"/>
      <c r="F9" s="3"/>
      <c r="G9" s="107"/>
      <c r="H9" s="3"/>
      <c r="I9" s="3"/>
      <c r="J9" s="3"/>
      <c r="K9" s="107"/>
      <c r="L9" s="3"/>
      <c r="M9" s="3">
        <v>1</v>
      </c>
      <c r="N9" s="5"/>
      <c r="O9" s="107"/>
      <c r="P9" s="5">
        <v>1</v>
      </c>
      <c r="Q9" s="5"/>
      <c r="R9" s="5"/>
      <c r="S9" s="107"/>
      <c r="T9" s="5"/>
      <c r="U9" s="5"/>
      <c r="V9" s="5"/>
      <c r="W9" s="107"/>
      <c r="X9" s="5"/>
      <c r="Y9" s="5"/>
      <c r="Z9" s="5"/>
      <c r="AA9" s="107"/>
      <c r="AB9" s="5"/>
      <c r="AC9" s="5"/>
      <c r="AD9" s="5"/>
      <c r="AE9" s="107"/>
      <c r="AF9" s="5"/>
      <c r="AG9" s="5"/>
      <c r="AH9" s="5"/>
      <c r="AI9" s="107"/>
      <c r="AJ9" s="5"/>
      <c r="AK9" s="5"/>
      <c r="AL9" s="5"/>
      <c r="AM9" s="107"/>
      <c r="AN9" s="5"/>
      <c r="AO9" s="5"/>
      <c r="AP9" s="5"/>
      <c r="AQ9" s="107"/>
      <c r="AR9" s="5"/>
      <c r="AS9" s="5"/>
      <c r="AT9" s="5"/>
      <c r="AU9" s="107"/>
      <c r="AV9" s="5"/>
      <c r="AW9" s="5"/>
      <c r="AX9" s="5"/>
      <c r="AY9" s="114"/>
      <c r="AZ9" s="5"/>
      <c r="BA9" s="5"/>
      <c r="BB9" s="5"/>
      <c r="BC9" s="114"/>
      <c r="BD9" s="5"/>
      <c r="BE9" s="5"/>
      <c r="BF9" s="5"/>
      <c r="BG9" s="107">
        <f t="shared" si="0"/>
        <v>0</v>
      </c>
      <c r="BH9" s="5">
        <v>1</v>
      </c>
      <c r="BI9" s="43">
        <v>1</v>
      </c>
      <c r="BJ9" s="24">
        <v>0</v>
      </c>
    </row>
    <row r="10" spans="1:62" ht="15">
      <c r="A10" s="79">
        <v>6</v>
      </c>
      <c r="B10" s="39" t="s">
        <v>62</v>
      </c>
      <c r="C10" s="107"/>
      <c r="D10" s="27"/>
      <c r="E10" s="21"/>
      <c r="F10" s="3"/>
      <c r="G10" s="107"/>
      <c r="H10" s="3"/>
      <c r="I10" s="3"/>
      <c r="J10" s="3"/>
      <c r="K10" s="107"/>
      <c r="L10" s="3"/>
      <c r="M10" s="3">
        <v>2</v>
      </c>
      <c r="N10" s="5">
        <v>1</v>
      </c>
      <c r="O10" s="107"/>
      <c r="P10" s="5"/>
      <c r="Q10" s="5"/>
      <c r="R10" s="5"/>
      <c r="S10" s="107"/>
      <c r="T10" s="5"/>
      <c r="U10" s="5"/>
      <c r="V10" s="5"/>
      <c r="W10" s="107"/>
      <c r="X10" s="5"/>
      <c r="Y10" s="5"/>
      <c r="Z10" s="5"/>
      <c r="AA10" s="107"/>
      <c r="AB10" s="5"/>
      <c r="AC10" s="5"/>
      <c r="AD10" s="5"/>
      <c r="AE10" s="107"/>
      <c r="AF10" s="5"/>
      <c r="AG10" s="5"/>
      <c r="AH10" s="5"/>
      <c r="AI10" s="107"/>
      <c r="AJ10" s="5"/>
      <c r="AK10" s="5"/>
      <c r="AL10" s="5"/>
      <c r="AM10" s="107"/>
      <c r="AN10" s="5"/>
      <c r="AO10" s="5"/>
      <c r="AP10" s="5"/>
      <c r="AQ10" s="107"/>
      <c r="AR10" s="5"/>
      <c r="AS10" s="5"/>
      <c r="AT10" s="5"/>
      <c r="AU10" s="107"/>
      <c r="AV10" s="5"/>
      <c r="AW10" s="5"/>
      <c r="AX10" s="5"/>
      <c r="AY10" s="114"/>
      <c r="AZ10" s="5"/>
      <c r="BA10" s="5"/>
      <c r="BB10" s="5"/>
      <c r="BC10" s="114"/>
      <c r="BD10" s="5"/>
      <c r="BE10" s="5"/>
      <c r="BF10" s="5"/>
      <c r="BG10" s="107">
        <f t="shared" si="0"/>
        <v>0</v>
      </c>
      <c r="BH10" s="5">
        <v>0</v>
      </c>
      <c r="BI10" s="43">
        <v>2</v>
      </c>
      <c r="BJ10" s="24">
        <v>1</v>
      </c>
    </row>
    <row r="11" spans="1:62" ht="15">
      <c r="A11" s="79">
        <v>7</v>
      </c>
      <c r="B11" s="40" t="s">
        <v>63</v>
      </c>
      <c r="C11" s="107"/>
      <c r="D11" s="21"/>
      <c r="E11" s="21"/>
      <c r="F11" s="3"/>
      <c r="G11" s="107"/>
      <c r="H11" s="3"/>
      <c r="I11" s="3"/>
      <c r="J11" s="3"/>
      <c r="K11" s="107">
        <v>1</v>
      </c>
      <c r="L11" s="3"/>
      <c r="M11" s="3"/>
      <c r="N11" s="5"/>
      <c r="O11" s="107"/>
      <c r="P11" s="5"/>
      <c r="Q11" s="5"/>
      <c r="R11" s="5"/>
      <c r="S11" s="107"/>
      <c r="T11" s="5"/>
      <c r="U11" s="5"/>
      <c r="V11" s="5"/>
      <c r="W11" s="107"/>
      <c r="X11" s="5"/>
      <c r="Y11" s="5"/>
      <c r="Z11" s="5"/>
      <c r="AA11" s="107"/>
      <c r="AB11" s="5"/>
      <c r="AC11" s="5"/>
      <c r="AD11" s="5"/>
      <c r="AE11" s="107"/>
      <c r="AF11" s="5"/>
      <c r="AG11" s="5"/>
      <c r="AH11" s="5">
        <v>1</v>
      </c>
      <c r="AI11" s="107"/>
      <c r="AJ11" s="5"/>
      <c r="AK11" s="5"/>
      <c r="AL11" s="5"/>
      <c r="AM11" s="107"/>
      <c r="AN11" s="5">
        <v>1</v>
      </c>
      <c r="AO11" s="5"/>
      <c r="AP11" s="5"/>
      <c r="AQ11" s="107"/>
      <c r="AR11" s="5"/>
      <c r="AS11" s="5"/>
      <c r="AT11" s="5"/>
      <c r="AU11" s="107"/>
      <c r="AV11" s="5"/>
      <c r="AW11" s="5"/>
      <c r="AX11" s="5"/>
      <c r="AY11" s="114"/>
      <c r="AZ11" s="5"/>
      <c r="BA11" s="5"/>
      <c r="BB11" s="5"/>
      <c r="BC11" s="114"/>
      <c r="BD11" s="5"/>
      <c r="BE11" s="5"/>
      <c r="BF11" s="5"/>
      <c r="BG11" s="107">
        <f t="shared" si="0"/>
        <v>1</v>
      </c>
      <c r="BH11" s="5">
        <v>1</v>
      </c>
      <c r="BI11" s="43">
        <v>0</v>
      </c>
      <c r="BJ11" s="24">
        <v>1</v>
      </c>
    </row>
    <row r="12" spans="1:62" ht="15">
      <c r="A12" s="79">
        <v>8</v>
      </c>
      <c r="B12" s="39" t="s">
        <v>64</v>
      </c>
      <c r="C12" s="107"/>
      <c r="D12" s="27"/>
      <c r="E12" s="21"/>
      <c r="F12" s="3"/>
      <c r="G12" s="107"/>
      <c r="H12" s="3"/>
      <c r="I12" s="3"/>
      <c r="J12" s="3"/>
      <c r="K12" s="107"/>
      <c r="L12" s="3"/>
      <c r="M12" s="3"/>
      <c r="N12" s="5"/>
      <c r="O12" s="107"/>
      <c r="P12" s="5"/>
      <c r="Q12" s="5"/>
      <c r="R12" s="5"/>
      <c r="S12" s="107"/>
      <c r="T12" s="5"/>
      <c r="U12" s="5"/>
      <c r="V12" s="5"/>
      <c r="W12" s="107"/>
      <c r="X12" s="5"/>
      <c r="Y12" s="5"/>
      <c r="Z12" s="5"/>
      <c r="AA12" s="107"/>
      <c r="AB12" s="5"/>
      <c r="AC12" s="5"/>
      <c r="AD12" s="5"/>
      <c r="AE12" s="107"/>
      <c r="AF12" s="5"/>
      <c r="AG12" s="5"/>
      <c r="AH12" s="5"/>
      <c r="AI12" s="107"/>
      <c r="AJ12" s="5"/>
      <c r="AK12" s="5"/>
      <c r="AL12" s="5"/>
      <c r="AM12" s="107"/>
      <c r="AN12" s="5"/>
      <c r="AO12" s="5"/>
      <c r="AP12" s="5"/>
      <c r="AQ12" s="107"/>
      <c r="AR12" s="5"/>
      <c r="AS12" s="5"/>
      <c r="AT12" s="5"/>
      <c r="AU12" s="107"/>
      <c r="AV12" s="5"/>
      <c r="AW12" s="5"/>
      <c r="AX12" s="5"/>
      <c r="AY12" s="114"/>
      <c r="AZ12" s="5"/>
      <c r="BA12" s="5"/>
      <c r="BB12" s="5"/>
      <c r="BC12" s="114"/>
      <c r="BD12" s="5"/>
      <c r="BE12" s="5"/>
      <c r="BF12" s="5"/>
      <c r="BG12" s="107">
        <f t="shared" si="0"/>
        <v>0</v>
      </c>
      <c r="BH12" s="5">
        <v>0</v>
      </c>
      <c r="BI12" s="43">
        <v>0</v>
      </c>
      <c r="BJ12" s="24">
        <v>0</v>
      </c>
    </row>
    <row r="13" spans="1:62" ht="15">
      <c r="A13" s="79">
        <v>9</v>
      </c>
      <c r="B13" s="39" t="s">
        <v>65</v>
      </c>
      <c r="C13" s="107"/>
      <c r="D13" s="27"/>
      <c r="E13" s="21"/>
      <c r="F13" s="3"/>
      <c r="G13" s="107"/>
      <c r="H13" s="3"/>
      <c r="I13" s="3"/>
      <c r="J13" s="3"/>
      <c r="K13" s="107"/>
      <c r="L13" s="3">
        <v>1</v>
      </c>
      <c r="M13" s="3"/>
      <c r="N13" s="5">
        <v>2</v>
      </c>
      <c r="O13" s="107"/>
      <c r="P13" s="5">
        <v>1</v>
      </c>
      <c r="Q13" s="5"/>
      <c r="R13" s="5">
        <v>1</v>
      </c>
      <c r="S13" s="107"/>
      <c r="T13" s="5">
        <v>1</v>
      </c>
      <c r="U13" s="5"/>
      <c r="V13" s="5"/>
      <c r="W13" s="107"/>
      <c r="X13" s="5"/>
      <c r="Y13" s="5"/>
      <c r="Z13" s="5"/>
      <c r="AA13" s="107"/>
      <c r="AB13" s="5"/>
      <c r="AC13" s="5"/>
      <c r="AD13" s="5"/>
      <c r="AE13" s="107"/>
      <c r="AF13" s="5"/>
      <c r="AG13" s="5"/>
      <c r="AH13" s="5"/>
      <c r="AI13" s="107"/>
      <c r="AJ13" s="5"/>
      <c r="AK13" s="5"/>
      <c r="AL13" s="5"/>
      <c r="AM13" s="107"/>
      <c r="AN13" s="5"/>
      <c r="AO13" s="5"/>
      <c r="AP13" s="5"/>
      <c r="AQ13" s="107"/>
      <c r="AR13" s="5"/>
      <c r="AS13" s="5"/>
      <c r="AT13" s="5"/>
      <c r="AU13" s="107"/>
      <c r="AV13" s="5"/>
      <c r="AW13" s="5"/>
      <c r="AX13" s="5"/>
      <c r="AY13" s="114"/>
      <c r="AZ13" s="5"/>
      <c r="BA13" s="5"/>
      <c r="BB13" s="5"/>
      <c r="BC13" s="114"/>
      <c r="BD13" s="5"/>
      <c r="BE13" s="5"/>
      <c r="BF13" s="5"/>
      <c r="BG13" s="107">
        <f t="shared" si="0"/>
        <v>0</v>
      </c>
      <c r="BH13" s="5">
        <v>3</v>
      </c>
      <c r="BI13" s="43">
        <v>0</v>
      </c>
      <c r="BJ13" s="24">
        <v>3</v>
      </c>
    </row>
    <row r="14" spans="1:62" ht="15">
      <c r="A14" s="79">
        <v>10</v>
      </c>
      <c r="B14" s="39" t="s">
        <v>66</v>
      </c>
      <c r="C14" s="107"/>
      <c r="D14" s="27"/>
      <c r="E14" s="21"/>
      <c r="F14" s="3"/>
      <c r="G14" s="107"/>
      <c r="H14" s="3"/>
      <c r="I14" s="3"/>
      <c r="J14" s="3"/>
      <c r="K14" s="107"/>
      <c r="L14" s="3"/>
      <c r="M14" s="3">
        <v>1</v>
      </c>
      <c r="N14" s="5">
        <v>1</v>
      </c>
      <c r="O14" s="107"/>
      <c r="P14" s="5"/>
      <c r="Q14" s="5"/>
      <c r="R14" s="5"/>
      <c r="S14" s="107"/>
      <c r="T14" s="5"/>
      <c r="U14" s="5"/>
      <c r="V14" s="5"/>
      <c r="W14" s="107"/>
      <c r="X14" s="5"/>
      <c r="Y14" s="5"/>
      <c r="Z14" s="5"/>
      <c r="AA14" s="107"/>
      <c r="AB14" s="5"/>
      <c r="AC14" s="5"/>
      <c r="AD14" s="5"/>
      <c r="AE14" s="107"/>
      <c r="AF14" s="5"/>
      <c r="AG14" s="5"/>
      <c r="AH14" s="5"/>
      <c r="AI14" s="107"/>
      <c r="AJ14" s="5"/>
      <c r="AK14" s="5"/>
      <c r="AL14" s="5"/>
      <c r="AM14" s="107"/>
      <c r="AN14" s="5"/>
      <c r="AO14" s="5"/>
      <c r="AP14" s="5"/>
      <c r="AQ14" s="107"/>
      <c r="AR14" s="5"/>
      <c r="AS14" s="5"/>
      <c r="AT14" s="5"/>
      <c r="AU14" s="107"/>
      <c r="AV14" s="5"/>
      <c r="AW14" s="5"/>
      <c r="AX14" s="5"/>
      <c r="AY14" s="114"/>
      <c r="AZ14" s="5"/>
      <c r="BA14" s="5"/>
      <c r="BB14" s="5"/>
      <c r="BC14" s="114"/>
      <c r="BD14" s="5"/>
      <c r="BE14" s="5"/>
      <c r="BF14" s="5"/>
      <c r="BG14" s="107">
        <f t="shared" si="0"/>
        <v>0</v>
      </c>
      <c r="BH14" s="5">
        <v>0</v>
      </c>
      <c r="BI14" s="43" t="s">
        <v>135</v>
      </c>
      <c r="BJ14" s="24">
        <v>1</v>
      </c>
    </row>
    <row r="15" spans="1:62" ht="15">
      <c r="A15" s="79">
        <v>11</v>
      </c>
      <c r="B15" s="39" t="s">
        <v>67</v>
      </c>
      <c r="C15" s="107"/>
      <c r="D15" s="27"/>
      <c r="E15" s="21"/>
      <c r="F15" s="3"/>
      <c r="G15" s="107"/>
      <c r="H15" s="3"/>
      <c r="I15" s="3"/>
      <c r="J15" s="3"/>
      <c r="K15" s="107">
        <v>1</v>
      </c>
      <c r="L15" s="3"/>
      <c r="M15" s="3"/>
      <c r="N15" s="5"/>
      <c r="O15" s="107"/>
      <c r="P15" s="5"/>
      <c r="Q15" s="5"/>
      <c r="R15" s="5"/>
      <c r="S15" s="107"/>
      <c r="T15" s="5"/>
      <c r="U15" s="5"/>
      <c r="V15" s="5"/>
      <c r="W15" s="107"/>
      <c r="X15" s="5"/>
      <c r="Y15" s="5"/>
      <c r="Z15" s="5"/>
      <c r="AA15" s="107"/>
      <c r="AB15" s="5"/>
      <c r="AC15" s="5"/>
      <c r="AD15" s="5"/>
      <c r="AE15" s="107"/>
      <c r="AF15" s="5"/>
      <c r="AG15" s="5"/>
      <c r="AH15" s="5"/>
      <c r="AI15" s="107"/>
      <c r="AJ15" s="5"/>
      <c r="AK15" s="5"/>
      <c r="AL15" s="5">
        <v>1</v>
      </c>
      <c r="AM15" s="107"/>
      <c r="AN15" s="5"/>
      <c r="AO15" s="5"/>
      <c r="AP15" s="5"/>
      <c r="AQ15" s="107"/>
      <c r="AR15" s="5"/>
      <c r="AS15" s="5"/>
      <c r="AT15" s="5"/>
      <c r="AU15" s="107"/>
      <c r="AV15" s="5"/>
      <c r="AW15" s="5"/>
      <c r="AX15" s="5"/>
      <c r="AY15" s="114"/>
      <c r="AZ15" s="5"/>
      <c r="BA15" s="5"/>
      <c r="BB15" s="5"/>
      <c r="BC15" s="114"/>
      <c r="BD15" s="5"/>
      <c r="BE15" s="5"/>
      <c r="BF15" s="5"/>
      <c r="BG15" s="107">
        <f t="shared" si="0"/>
        <v>1</v>
      </c>
      <c r="BH15" s="5">
        <v>0</v>
      </c>
      <c r="BI15" s="43">
        <v>0</v>
      </c>
      <c r="BJ15" s="24">
        <v>1</v>
      </c>
    </row>
    <row r="16" spans="1:62" ht="15">
      <c r="A16" s="79">
        <v>12</v>
      </c>
      <c r="B16" s="39" t="s">
        <v>68</v>
      </c>
      <c r="C16" s="107"/>
      <c r="D16" s="27"/>
      <c r="E16" s="21"/>
      <c r="F16" s="3"/>
      <c r="G16" s="107"/>
      <c r="H16" s="3"/>
      <c r="I16" s="3"/>
      <c r="J16" s="3"/>
      <c r="K16" s="107"/>
      <c r="L16" s="3"/>
      <c r="M16" s="3"/>
      <c r="N16" s="5"/>
      <c r="O16" s="107"/>
      <c r="P16" s="5"/>
      <c r="Q16" s="5"/>
      <c r="R16" s="5">
        <v>1</v>
      </c>
      <c r="S16" s="107"/>
      <c r="T16" s="5"/>
      <c r="U16" s="5"/>
      <c r="V16" s="5"/>
      <c r="W16" s="107"/>
      <c r="X16" s="5"/>
      <c r="Y16" s="5"/>
      <c r="Z16" s="5"/>
      <c r="AA16" s="107"/>
      <c r="AB16" s="5"/>
      <c r="AC16" s="5"/>
      <c r="AD16" s="5"/>
      <c r="AE16" s="107"/>
      <c r="AF16" s="5"/>
      <c r="AG16" s="5"/>
      <c r="AH16" s="5"/>
      <c r="AI16" s="107">
        <v>1</v>
      </c>
      <c r="AJ16" s="5">
        <v>1</v>
      </c>
      <c r="AK16" s="5">
        <v>1</v>
      </c>
      <c r="AL16" s="5"/>
      <c r="AM16" s="107"/>
      <c r="AN16" s="5"/>
      <c r="AO16" s="5"/>
      <c r="AP16" s="5"/>
      <c r="AQ16" s="107"/>
      <c r="AR16" s="5"/>
      <c r="AS16" s="5"/>
      <c r="AT16" s="5"/>
      <c r="AU16" s="107"/>
      <c r="AV16" s="5"/>
      <c r="AW16" s="5"/>
      <c r="AX16" s="5"/>
      <c r="AY16" s="114"/>
      <c r="AZ16" s="5"/>
      <c r="BA16" s="5"/>
      <c r="BB16" s="5"/>
      <c r="BC16" s="114"/>
      <c r="BD16" s="5"/>
      <c r="BE16" s="5"/>
      <c r="BF16" s="5"/>
      <c r="BG16" s="107">
        <f t="shared" si="0"/>
        <v>1</v>
      </c>
      <c r="BH16" s="5">
        <v>1</v>
      </c>
      <c r="BI16" s="43">
        <v>1</v>
      </c>
      <c r="BJ16" s="24">
        <v>1</v>
      </c>
    </row>
    <row r="17" spans="1:62" ht="15">
      <c r="A17" s="79">
        <v>13</v>
      </c>
      <c r="B17" s="39" t="s">
        <v>69</v>
      </c>
      <c r="C17" s="107"/>
      <c r="D17" s="27"/>
      <c r="E17" s="21"/>
      <c r="F17" s="3"/>
      <c r="G17" s="107"/>
      <c r="H17" s="3"/>
      <c r="I17" s="3"/>
      <c r="J17" s="3"/>
      <c r="K17" s="107"/>
      <c r="L17" s="3"/>
      <c r="M17" s="3"/>
      <c r="N17" s="5"/>
      <c r="O17" s="107"/>
      <c r="P17" s="5"/>
      <c r="Q17" s="5"/>
      <c r="R17" s="5"/>
      <c r="S17" s="107"/>
      <c r="T17" s="5"/>
      <c r="U17" s="5"/>
      <c r="V17" s="5"/>
      <c r="W17" s="107"/>
      <c r="X17" s="5"/>
      <c r="Y17" s="5"/>
      <c r="Z17" s="5"/>
      <c r="AA17" s="107"/>
      <c r="AB17" s="5"/>
      <c r="AC17" s="5"/>
      <c r="AD17" s="5"/>
      <c r="AE17" s="107"/>
      <c r="AF17" s="5"/>
      <c r="AG17" s="5"/>
      <c r="AH17" s="5"/>
      <c r="AI17" s="107"/>
      <c r="AJ17" s="5"/>
      <c r="AK17" s="5"/>
      <c r="AL17" s="5"/>
      <c r="AM17" s="107"/>
      <c r="AN17" s="5"/>
      <c r="AO17" s="5"/>
      <c r="AP17" s="5"/>
      <c r="AQ17" s="107"/>
      <c r="AR17" s="5"/>
      <c r="AS17" s="5"/>
      <c r="AT17" s="5"/>
      <c r="AU17" s="107"/>
      <c r="AV17" s="5"/>
      <c r="AW17" s="5"/>
      <c r="AX17" s="5"/>
      <c r="AY17" s="114"/>
      <c r="AZ17" s="5"/>
      <c r="BA17" s="5"/>
      <c r="BB17" s="5"/>
      <c r="BC17" s="114"/>
      <c r="BD17" s="5"/>
      <c r="BE17" s="5"/>
      <c r="BF17" s="5"/>
      <c r="BG17" s="107">
        <f t="shared" si="0"/>
        <v>0</v>
      </c>
      <c r="BH17" s="5">
        <v>0</v>
      </c>
      <c r="BI17" s="43">
        <v>0</v>
      </c>
      <c r="BJ17" s="24">
        <v>0</v>
      </c>
    </row>
    <row r="18" spans="1:62" ht="15">
      <c r="A18" s="79">
        <v>14</v>
      </c>
      <c r="B18" s="39" t="s">
        <v>70</v>
      </c>
      <c r="C18" s="107"/>
      <c r="D18" s="27"/>
      <c r="E18" s="21"/>
      <c r="F18" s="3"/>
      <c r="G18" s="107"/>
      <c r="H18" s="3"/>
      <c r="I18" s="3"/>
      <c r="J18" s="3"/>
      <c r="K18" s="107"/>
      <c r="L18" s="3"/>
      <c r="M18" s="3"/>
      <c r="N18" s="5"/>
      <c r="O18" s="107">
        <v>2</v>
      </c>
      <c r="P18" s="5">
        <v>2</v>
      </c>
      <c r="Q18" s="5"/>
      <c r="R18" s="5"/>
      <c r="S18" s="107"/>
      <c r="T18" s="5"/>
      <c r="U18" s="5"/>
      <c r="V18" s="5"/>
      <c r="W18" s="107"/>
      <c r="X18" s="5"/>
      <c r="Y18" s="5"/>
      <c r="Z18" s="5"/>
      <c r="AA18" s="107"/>
      <c r="AB18" s="5"/>
      <c r="AC18" s="5"/>
      <c r="AD18" s="5"/>
      <c r="AE18" s="107"/>
      <c r="AF18" s="5"/>
      <c r="AG18" s="5"/>
      <c r="AH18" s="5"/>
      <c r="AI18" s="107">
        <v>1</v>
      </c>
      <c r="AJ18" s="5"/>
      <c r="AK18" s="5"/>
      <c r="AL18" s="5"/>
      <c r="AM18" s="107"/>
      <c r="AN18" s="5"/>
      <c r="AO18" s="5"/>
      <c r="AP18" s="5"/>
      <c r="AQ18" s="107"/>
      <c r="AR18" s="5"/>
      <c r="AS18" s="5"/>
      <c r="AT18" s="5"/>
      <c r="AU18" s="107"/>
      <c r="AV18" s="5"/>
      <c r="AW18" s="5"/>
      <c r="AX18" s="5"/>
      <c r="AY18" s="114"/>
      <c r="AZ18" s="5"/>
      <c r="BA18" s="5"/>
      <c r="BB18" s="5"/>
      <c r="BC18" s="114"/>
      <c r="BD18" s="5"/>
      <c r="BE18" s="5"/>
      <c r="BF18" s="5"/>
      <c r="BG18" s="107">
        <f t="shared" si="0"/>
        <v>3</v>
      </c>
      <c r="BH18" s="5">
        <v>2</v>
      </c>
      <c r="BI18" s="43">
        <v>0</v>
      </c>
      <c r="BJ18" s="24">
        <v>0</v>
      </c>
    </row>
    <row r="19" spans="1:62" ht="15">
      <c r="A19" s="79">
        <v>15</v>
      </c>
      <c r="B19" s="39" t="s">
        <v>71</v>
      </c>
      <c r="C19" s="107"/>
      <c r="D19" s="27"/>
      <c r="E19" s="21"/>
      <c r="F19" s="3"/>
      <c r="G19" s="107"/>
      <c r="H19" s="3"/>
      <c r="I19" s="3"/>
      <c r="J19" s="3"/>
      <c r="K19" s="107"/>
      <c r="L19" s="3"/>
      <c r="M19" s="3"/>
      <c r="N19" s="5"/>
      <c r="O19" s="107"/>
      <c r="P19" s="5"/>
      <c r="Q19" s="5"/>
      <c r="R19" s="5"/>
      <c r="S19" s="107"/>
      <c r="T19" s="5"/>
      <c r="U19" s="5"/>
      <c r="V19" s="5"/>
      <c r="W19" s="107"/>
      <c r="X19" s="5"/>
      <c r="Y19" s="5"/>
      <c r="Z19" s="5"/>
      <c r="AA19" s="107"/>
      <c r="AB19" s="5"/>
      <c r="AC19" s="5"/>
      <c r="AD19" s="5"/>
      <c r="AE19" s="107"/>
      <c r="AF19" s="5"/>
      <c r="AG19" s="5"/>
      <c r="AH19" s="5"/>
      <c r="AI19" s="107"/>
      <c r="AJ19" s="5"/>
      <c r="AK19" s="5"/>
      <c r="AL19" s="5"/>
      <c r="AM19" s="107"/>
      <c r="AN19" s="5"/>
      <c r="AO19" s="5"/>
      <c r="AP19" s="5"/>
      <c r="AQ19" s="107"/>
      <c r="AR19" s="5"/>
      <c r="AS19" s="5"/>
      <c r="AT19" s="5"/>
      <c r="AU19" s="107"/>
      <c r="AV19" s="5"/>
      <c r="AW19" s="5"/>
      <c r="AX19" s="5"/>
      <c r="AY19" s="114"/>
      <c r="AZ19" s="5"/>
      <c r="BA19" s="5"/>
      <c r="BB19" s="5"/>
      <c r="BC19" s="114"/>
      <c r="BD19" s="5"/>
      <c r="BE19" s="5"/>
      <c r="BF19" s="5"/>
      <c r="BG19" s="107">
        <f t="shared" si="0"/>
        <v>0</v>
      </c>
      <c r="BH19" s="5">
        <v>0</v>
      </c>
      <c r="BI19" s="43">
        <v>0</v>
      </c>
      <c r="BJ19" s="24">
        <v>0</v>
      </c>
    </row>
    <row r="20" spans="1:62" ht="15">
      <c r="A20" s="79">
        <v>16</v>
      </c>
      <c r="B20" s="39" t="s">
        <v>72</v>
      </c>
      <c r="C20" s="107"/>
      <c r="D20" s="27"/>
      <c r="E20" s="21"/>
      <c r="F20" s="3"/>
      <c r="G20" s="107"/>
      <c r="H20" s="3"/>
      <c r="I20" s="3"/>
      <c r="J20" s="3"/>
      <c r="K20" s="107"/>
      <c r="L20" s="3"/>
      <c r="M20" s="3"/>
      <c r="N20" s="5"/>
      <c r="O20" s="107">
        <v>1</v>
      </c>
      <c r="P20" s="5"/>
      <c r="Q20" s="5"/>
      <c r="R20" s="5"/>
      <c r="S20" s="107"/>
      <c r="T20" s="5"/>
      <c r="U20" s="5"/>
      <c r="V20" s="5"/>
      <c r="W20" s="107"/>
      <c r="X20" s="5"/>
      <c r="Y20" s="5"/>
      <c r="Z20" s="5"/>
      <c r="AA20" s="107"/>
      <c r="AB20" s="5"/>
      <c r="AC20" s="5"/>
      <c r="AD20" s="5"/>
      <c r="AE20" s="107"/>
      <c r="AF20" s="5">
        <v>1</v>
      </c>
      <c r="AG20" s="5"/>
      <c r="AH20" s="5"/>
      <c r="AI20" s="107"/>
      <c r="AJ20" s="5"/>
      <c r="AK20" s="5"/>
      <c r="AL20" s="5"/>
      <c r="AM20" s="107"/>
      <c r="AN20" s="5"/>
      <c r="AO20" s="5"/>
      <c r="AP20" s="5"/>
      <c r="AQ20" s="107"/>
      <c r="AR20" s="5"/>
      <c r="AS20" s="5"/>
      <c r="AT20" s="5"/>
      <c r="AU20" s="107"/>
      <c r="AV20" s="5"/>
      <c r="AW20" s="5"/>
      <c r="AX20" s="5"/>
      <c r="AY20" s="114"/>
      <c r="AZ20" s="5"/>
      <c r="BA20" s="5"/>
      <c r="BB20" s="5"/>
      <c r="BC20" s="114"/>
      <c r="BD20" s="5"/>
      <c r="BE20" s="5"/>
      <c r="BF20" s="5"/>
      <c r="BG20" s="107">
        <f t="shared" si="0"/>
        <v>1</v>
      </c>
      <c r="BH20" s="5">
        <v>1</v>
      </c>
      <c r="BI20" s="43">
        <v>0</v>
      </c>
      <c r="BJ20" s="24">
        <v>0</v>
      </c>
    </row>
    <row r="21" spans="1:62" ht="15">
      <c r="A21" s="79">
        <v>17</v>
      </c>
      <c r="B21" s="41" t="s">
        <v>73</v>
      </c>
      <c r="C21" s="107"/>
      <c r="D21" s="27"/>
      <c r="E21" s="21"/>
      <c r="F21" s="3"/>
      <c r="G21" s="107"/>
      <c r="H21" s="3"/>
      <c r="I21" s="3"/>
      <c r="J21" s="3"/>
      <c r="K21" s="107"/>
      <c r="L21" s="3"/>
      <c r="M21" s="3"/>
      <c r="N21" s="5"/>
      <c r="O21" s="107"/>
      <c r="P21" s="5"/>
      <c r="Q21" s="5"/>
      <c r="R21" s="5"/>
      <c r="S21" s="107"/>
      <c r="T21" s="5"/>
      <c r="U21" s="5"/>
      <c r="V21" s="5"/>
      <c r="W21" s="107"/>
      <c r="X21" s="5"/>
      <c r="Y21" s="5"/>
      <c r="Z21" s="5"/>
      <c r="AA21" s="107"/>
      <c r="AB21" s="5"/>
      <c r="AC21" s="5"/>
      <c r="AD21" s="5"/>
      <c r="AE21" s="107"/>
      <c r="AF21" s="5"/>
      <c r="AG21" s="5"/>
      <c r="AH21" s="5"/>
      <c r="AI21" s="107">
        <v>1</v>
      </c>
      <c r="AJ21" s="5"/>
      <c r="AK21" s="5"/>
      <c r="AL21" s="5">
        <v>2</v>
      </c>
      <c r="AM21" s="107"/>
      <c r="AN21" s="5"/>
      <c r="AO21" s="5"/>
      <c r="AP21" s="5"/>
      <c r="AQ21" s="107"/>
      <c r="AR21" s="5"/>
      <c r="AS21" s="5"/>
      <c r="AT21" s="5"/>
      <c r="AU21" s="107"/>
      <c r="AV21" s="5"/>
      <c r="AW21" s="5"/>
      <c r="AX21" s="5"/>
      <c r="AY21" s="114"/>
      <c r="AZ21" s="5"/>
      <c r="BA21" s="5"/>
      <c r="BB21" s="5"/>
      <c r="BC21" s="114"/>
      <c r="BD21" s="5"/>
      <c r="BE21" s="5"/>
      <c r="BF21" s="5"/>
      <c r="BG21" s="107">
        <f t="shared" si="0"/>
        <v>1</v>
      </c>
      <c r="BH21" s="5">
        <v>0</v>
      </c>
      <c r="BI21" s="43">
        <v>0</v>
      </c>
      <c r="BJ21" s="24">
        <v>2</v>
      </c>
    </row>
    <row r="22" spans="1:62" ht="15">
      <c r="A22" s="79">
        <v>18</v>
      </c>
      <c r="B22" s="39" t="s">
        <v>10</v>
      </c>
      <c r="C22" s="107"/>
      <c r="D22" s="27"/>
      <c r="E22" s="21"/>
      <c r="F22" s="3"/>
      <c r="G22" s="107"/>
      <c r="H22" s="3"/>
      <c r="I22" s="3"/>
      <c r="J22" s="3"/>
      <c r="K22" s="107"/>
      <c r="L22" s="3"/>
      <c r="M22" s="3"/>
      <c r="N22" s="4"/>
      <c r="O22" s="107"/>
      <c r="P22" s="4"/>
      <c r="Q22" s="4"/>
      <c r="R22" s="5"/>
      <c r="S22" s="107"/>
      <c r="T22" s="5"/>
      <c r="U22" s="5"/>
      <c r="V22" s="5"/>
      <c r="W22" s="107"/>
      <c r="X22" s="5"/>
      <c r="Y22" s="5"/>
      <c r="Z22" s="5"/>
      <c r="AA22" s="107"/>
      <c r="AB22" s="5"/>
      <c r="AC22" s="5"/>
      <c r="AD22" s="5"/>
      <c r="AE22" s="107"/>
      <c r="AF22" s="5"/>
      <c r="AG22" s="5"/>
      <c r="AH22" s="5"/>
      <c r="AI22" s="107"/>
      <c r="AJ22" s="5"/>
      <c r="AK22" s="5"/>
      <c r="AL22" s="5"/>
      <c r="AM22" s="107"/>
      <c r="AN22" s="5"/>
      <c r="AO22" s="5"/>
      <c r="AP22" s="5"/>
      <c r="AQ22" s="107"/>
      <c r="AR22" s="5"/>
      <c r="AS22" s="5"/>
      <c r="AT22" s="5"/>
      <c r="AU22" s="107"/>
      <c r="AV22" s="5"/>
      <c r="AW22" s="5"/>
      <c r="AX22" s="5"/>
      <c r="AY22" s="114"/>
      <c r="AZ22" s="5"/>
      <c r="BA22" s="5"/>
      <c r="BB22" s="5"/>
      <c r="BC22" s="114"/>
      <c r="BD22" s="5"/>
      <c r="BE22" s="5"/>
      <c r="BF22" s="5"/>
      <c r="BG22" s="107">
        <f t="shared" si="0"/>
        <v>0</v>
      </c>
      <c r="BH22" s="5">
        <v>0</v>
      </c>
      <c r="BI22" s="43">
        <v>0</v>
      </c>
      <c r="BJ22" s="24">
        <v>0</v>
      </c>
    </row>
    <row r="23" spans="1:62" ht="15">
      <c r="A23" s="79">
        <v>19</v>
      </c>
      <c r="B23" s="39" t="s">
        <v>16</v>
      </c>
      <c r="C23" s="107"/>
      <c r="D23" s="27"/>
      <c r="E23" s="21"/>
      <c r="F23" s="3"/>
      <c r="G23" s="107"/>
      <c r="H23" s="3"/>
      <c r="I23" s="3"/>
      <c r="J23" s="3">
        <v>1</v>
      </c>
      <c r="K23" s="107"/>
      <c r="L23" s="3"/>
      <c r="M23" s="3"/>
      <c r="N23" s="5"/>
      <c r="O23" s="107"/>
      <c r="P23" s="5"/>
      <c r="Q23" s="5"/>
      <c r="R23" s="5"/>
      <c r="S23" s="107"/>
      <c r="T23" s="5"/>
      <c r="U23" s="5"/>
      <c r="V23" s="5"/>
      <c r="W23" s="107"/>
      <c r="X23" s="5"/>
      <c r="Y23" s="5"/>
      <c r="Z23" s="5"/>
      <c r="AA23" s="107"/>
      <c r="AB23" s="5"/>
      <c r="AC23" s="5"/>
      <c r="AD23" s="5"/>
      <c r="AE23" s="107"/>
      <c r="AF23" s="5"/>
      <c r="AG23" s="5"/>
      <c r="AH23" s="5"/>
      <c r="AI23" s="107"/>
      <c r="AJ23" s="5">
        <v>2</v>
      </c>
      <c r="AK23" s="5"/>
      <c r="AL23" s="5"/>
      <c r="AM23" s="107"/>
      <c r="AN23" s="5">
        <v>2</v>
      </c>
      <c r="AO23" s="5"/>
      <c r="AP23" s="5"/>
      <c r="AQ23" s="107"/>
      <c r="AR23" s="5"/>
      <c r="AS23" s="5"/>
      <c r="AT23" s="5"/>
      <c r="AU23" s="107"/>
      <c r="AV23" s="5"/>
      <c r="AW23" s="5"/>
      <c r="AX23" s="5"/>
      <c r="AY23" s="114"/>
      <c r="AZ23" s="5"/>
      <c r="BA23" s="5"/>
      <c r="BB23" s="5"/>
      <c r="BC23" s="114"/>
      <c r="BD23" s="5"/>
      <c r="BE23" s="5"/>
      <c r="BF23" s="5"/>
      <c r="BG23" s="107">
        <f t="shared" si="0"/>
        <v>0</v>
      </c>
      <c r="BH23" s="5">
        <v>4</v>
      </c>
      <c r="BI23" s="43">
        <v>0</v>
      </c>
      <c r="BJ23" s="24">
        <v>1</v>
      </c>
    </row>
    <row r="24" spans="1:62" ht="15">
      <c r="A24" s="79">
        <v>20</v>
      </c>
      <c r="B24" s="39" t="s">
        <v>17</v>
      </c>
      <c r="C24" s="107"/>
      <c r="D24" s="27"/>
      <c r="E24" s="21"/>
      <c r="F24" s="3"/>
      <c r="G24" s="107"/>
      <c r="H24" s="3"/>
      <c r="I24" s="3"/>
      <c r="J24" s="3"/>
      <c r="K24" s="107"/>
      <c r="L24" s="3"/>
      <c r="M24" s="3"/>
      <c r="N24" s="5"/>
      <c r="O24" s="107">
        <v>1</v>
      </c>
      <c r="P24" s="5"/>
      <c r="Q24" s="5"/>
      <c r="R24" s="5"/>
      <c r="S24" s="107"/>
      <c r="T24" s="5"/>
      <c r="U24" s="5"/>
      <c r="V24" s="5"/>
      <c r="W24" s="107"/>
      <c r="X24" s="5"/>
      <c r="Y24" s="5"/>
      <c r="Z24" s="5"/>
      <c r="AA24" s="107"/>
      <c r="AB24" s="5"/>
      <c r="AC24" s="5"/>
      <c r="AD24" s="5"/>
      <c r="AE24" s="107"/>
      <c r="AF24" s="5"/>
      <c r="AG24" s="5"/>
      <c r="AH24" s="5"/>
      <c r="AI24" s="107"/>
      <c r="AJ24" s="5"/>
      <c r="AK24" s="5"/>
      <c r="AL24" s="5"/>
      <c r="AM24" s="107"/>
      <c r="AN24" s="5"/>
      <c r="AO24" s="5"/>
      <c r="AP24" s="5"/>
      <c r="AQ24" s="107"/>
      <c r="AR24" s="5"/>
      <c r="AS24" s="5"/>
      <c r="AT24" s="5"/>
      <c r="AU24" s="107"/>
      <c r="AV24" s="5"/>
      <c r="AW24" s="5"/>
      <c r="AX24" s="5"/>
      <c r="AY24" s="114"/>
      <c r="AZ24" s="5"/>
      <c r="BA24" s="5"/>
      <c r="BB24" s="5"/>
      <c r="BC24" s="114"/>
      <c r="BD24" s="5"/>
      <c r="BE24" s="5"/>
      <c r="BF24" s="5"/>
      <c r="BG24" s="107">
        <f t="shared" si="0"/>
        <v>1</v>
      </c>
      <c r="BH24" s="5">
        <v>0</v>
      </c>
      <c r="BI24" s="43">
        <v>0</v>
      </c>
      <c r="BJ24" s="24">
        <v>0</v>
      </c>
    </row>
    <row r="25" spans="1:62" ht="15">
      <c r="A25" s="79">
        <v>21</v>
      </c>
      <c r="B25" s="39" t="s">
        <v>18</v>
      </c>
      <c r="C25" s="107"/>
      <c r="D25" s="27"/>
      <c r="E25" s="21"/>
      <c r="F25" s="3"/>
      <c r="G25" s="107"/>
      <c r="H25" s="3"/>
      <c r="I25" s="3"/>
      <c r="J25" s="3">
        <v>1</v>
      </c>
      <c r="K25" s="107"/>
      <c r="L25" s="3"/>
      <c r="M25" s="3"/>
      <c r="N25" s="5"/>
      <c r="O25" s="107">
        <v>2</v>
      </c>
      <c r="P25" s="5"/>
      <c r="Q25" s="5">
        <v>2</v>
      </c>
      <c r="R25" s="5"/>
      <c r="S25" s="107">
        <v>1</v>
      </c>
      <c r="T25" s="5"/>
      <c r="U25" s="5"/>
      <c r="V25" s="5"/>
      <c r="W25" s="107"/>
      <c r="X25" s="5"/>
      <c r="Y25" s="5"/>
      <c r="Z25" s="5"/>
      <c r="AA25" s="107"/>
      <c r="AB25" s="5"/>
      <c r="AC25" s="5"/>
      <c r="AD25" s="5"/>
      <c r="AE25" s="107"/>
      <c r="AF25" s="5"/>
      <c r="AG25" s="5"/>
      <c r="AH25" s="5"/>
      <c r="AI25" s="107">
        <v>1</v>
      </c>
      <c r="AJ25" s="5"/>
      <c r="AK25" s="5"/>
      <c r="AL25" s="5"/>
      <c r="AM25" s="107"/>
      <c r="AN25" s="5"/>
      <c r="AO25" s="5"/>
      <c r="AP25" s="5"/>
      <c r="AQ25" s="107"/>
      <c r="AR25" s="5"/>
      <c r="AS25" s="5"/>
      <c r="AT25" s="5"/>
      <c r="AU25" s="107"/>
      <c r="AV25" s="5"/>
      <c r="AW25" s="5"/>
      <c r="AX25" s="5"/>
      <c r="AY25" s="114"/>
      <c r="AZ25" s="5"/>
      <c r="BA25" s="5"/>
      <c r="BB25" s="5"/>
      <c r="BC25" s="114"/>
      <c r="BD25" s="5"/>
      <c r="BE25" s="5"/>
      <c r="BF25" s="5"/>
      <c r="BG25" s="107">
        <f t="shared" si="0"/>
        <v>4</v>
      </c>
      <c r="BH25" s="5">
        <v>0</v>
      </c>
      <c r="BI25" s="43">
        <v>2</v>
      </c>
      <c r="BJ25" s="24">
        <v>1</v>
      </c>
    </row>
    <row r="26" spans="1:62" ht="15">
      <c r="A26" s="79">
        <v>22</v>
      </c>
      <c r="B26" s="39" t="s">
        <v>19</v>
      </c>
      <c r="C26" s="107"/>
      <c r="D26" s="27"/>
      <c r="E26" s="21"/>
      <c r="F26" s="3"/>
      <c r="G26" s="107"/>
      <c r="H26" s="3"/>
      <c r="I26" s="3"/>
      <c r="J26" s="3"/>
      <c r="K26" s="107"/>
      <c r="L26" s="3"/>
      <c r="M26" s="3"/>
      <c r="N26" s="5">
        <v>1</v>
      </c>
      <c r="O26" s="107">
        <v>7</v>
      </c>
      <c r="P26" s="5"/>
      <c r="Q26" s="5"/>
      <c r="R26" s="5"/>
      <c r="S26" s="107">
        <v>4</v>
      </c>
      <c r="T26" s="5"/>
      <c r="U26" s="5"/>
      <c r="V26" s="5">
        <v>1</v>
      </c>
      <c r="W26" s="107"/>
      <c r="X26" s="5"/>
      <c r="Y26" s="5"/>
      <c r="Z26" s="5"/>
      <c r="AA26" s="107"/>
      <c r="AB26" s="5"/>
      <c r="AC26" s="5"/>
      <c r="AD26" s="5"/>
      <c r="AE26" s="107"/>
      <c r="AF26" s="5">
        <v>1</v>
      </c>
      <c r="AG26" s="5"/>
      <c r="AH26" s="5"/>
      <c r="AI26" s="107"/>
      <c r="AJ26" s="5">
        <v>2</v>
      </c>
      <c r="AK26" s="5"/>
      <c r="AL26" s="5"/>
      <c r="AM26" s="107"/>
      <c r="AN26" s="5">
        <v>2</v>
      </c>
      <c r="AO26" s="5"/>
      <c r="AP26" s="5"/>
      <c r="AQ26" s="107"/>
      <c r="AR26" s="5"/>
      <c r="AS26" s="5">
        <v>1</v>
      </c>
      <c r="AT26" s="5"/>
      <c r="AU26" s="107"/>
      <c r="AV26" s="5"/>
      <c r="AW26" s="5"/>
      <c r="AX26" s="5"/>
      <c r="AY26" s="114"/>
      <c r="AZ26" s="5"/>
      <c r="BA26" s="5"/>
      <c r="BB26" s="5"/>
      <c r="BC26" s="114"/>
      <c r="BD26" s="5"/>
      <c r="BE26" s="5"/>
      <c r="BF26" s="5"/>
      <c r="BG26" s="107">
        <f t="shared" si="0"/>
        <v>11</v>
      </c>
      <c r="BH26" s="5">
        <v>5</v>
      </c>
      <c r="BI26" s="43">
        <v>1</v>
      </c>
      <c r="BJ26" s="24">
        <v>2</v>
      </c>
    </row>
    <row r="27" spans="1:62" ht="15">
      <c r="A27" s="79">
        <v>23</v>
      </c>
      <c r="B27" s="39" t="s">
        <v>106</v>
      </c>
      <c r="C27" s="107"/>
      <c r="D27" s="27"/>
      <c r="E27" s="21"/>
      <c r="F27" s="3"/>
      <c r="G27" s="107"/>
      <c r="H27" s="3"/>
      <c r="I27" s="3"/>
      <c r="J27" s="3"/>
      <c r="K27" s="107"/>
      <c r="L27" s="3">
        <v>1</v>
      </c>
      <c r="M27" s="3"/>
      <c r="N27" s="5">
        <v>1</v>
      </c>
      <c r="O27" s="107">
        <v>2</v>
      </c>
      <c r="P27" s="5"/>
      <c r="Q27" s="5">
        <v>1</v>
      </c>
      <c r="R27" s="5">
        <v>1</v>
      </c>
      <c r="S27" s="107"/>
      <c r="T27" s="5"/>
      <c r="U27" s="5"/>
      <c r="V27" s="5">
        <v>1</v>
      </c>
      <c r="W27" s="107"/>
      <c r="X27" s="5"/>
      <c r="Y27" s="5"/>
      <c r="Z27" s="5"/>
      <c r="AA27" s="107"/>
      <c r="AB27" s="5"/>
      <c r="AC27" s="5"/>
      <c r="AD27" s="5"/>
      <c r="AE27" s="107"/>
      <c r="AF27" s="5"/>
      <c r="AG27" s="5"/>
      <c r="AH27" s="5"/>
      <c r="AI27" s="107">
        <v>1</v>
      </c>
      <c r="AJ27" s="5"/>
      <c r="AK27" s="5"/>
      <c r="AL27" s="5">
        <v>1</v>
      </c>
      <c r="AM27" s="107"/>
      <c r="AN27" s="5"/>
      <c r="AO27" s="5"/>
      <c r="AP27" s="5"/>
      <c r="AQ27" s="107"/>
      <c r="AR27" s="5"/>
      <c r="AS27" s="5"/>
      <c r="AT27" s="5"/>
      <c r="AU27" s="107"/>
      <c r="AV27" s="5"/>
      <c r="AW27" s="5"/>
      <c r="AX27" s="5"/>
      <c r="AY27" s="114"/>
      <c r="AZ27" s="5"/>
      <c r="BA27" s="5"/>
      <c r="BB27" s="5"/>
      <c r="BC27" s="114"/>
      <c r="BD27" s="5"/>
      <c r="BE27" s="5"/>
      <c r="BF27" s="5"/>
      <c r="BG27" s="107">
        <f t="shared" si="0"/>
        <v>3</v>
      </c>
      <c r="BH27" s="5">
        <v>1</v>
      </c>
      <c r="BI27" s="43">
        <v>1</v>
      </c>
      <c r="BJ27" s="24">
        <v>4</v>
      </c>
    </row>
    <row r="28" spans="1:62" ht="15">
      <c r="A28" s="79">
        <v>24</v>
      </c>
      <c r="B28" s="30" t="s">
        <v>20</v>
      </c>
      <c r="C28" s="107"/>
      <c r="D28" s="27"/>
      <c r="E28" s="21"/>
      <c r="F28" s="3"/>
      <c r="G28" s="107"/>
      <c r="H28" s="3">
        <v>1</v>
      </c>
      <c r="I28" s="3"/>
      <c r="J28" s="3"/>
      <c r="K28" s="107"/>
      <c r="L28" s="3"/>
      <c r="M28" s="3"/>
      <c r="N28" s="5"/>
      <c r="O28" s="107"/>
      <c r="P28" s="5">
        <v>1</v>
      </c>
      <c r="Q28" s="5"/>
      <c r="R28" s="5"/>
      <c r="S28" s="107"/>
      <c r="T28" s="5"/>
      <c r="U28" s="5"/>
      <c r="V28" s="5"/>
      <c r="W28" s="107"/>
      <c r="X28" s="5"/>
      <c r="Y28" s="5"/>
      <c r="Z28" s="5"/>
      <c r="AA28" s="107"/>
      <c r="AB28" s="5"/>
      <c r="AC28" s="5"/>
      <c r="AD28" s="5"/>
      <c r="AE28" s="107"/>
      <c r="AF28" s="5"/>
      <c r="AG28" s="5"/>
      <c r="AH28" s="5"/>
      <c r="AI28" s="107">
        <v>1</v>
      </c>
      <c r="AJ28" s="5">
        <v>1</v>
      </c>
      <c r="AK28" s="5">
        <v>1</v>
      </c>
      <c r="AL28" s="5"/>
      <c r="AM28" s="107"/>
      <c r="AN28" s="5">
        <v>2</v>
      </c>
      <c r="AO28" s="5"/>
      <c r="AP28" s="5"/>
      <c r="AQ28" s="107"/>
      <c r="AR28" s="5"/>
      <c r="AS28" s="5"/>
      <c r="AT28" s="5"/>
      <c r="AU28" s="107"/>
      <c r="AV28" s="5"/>
      <c r="AW28" s="5"/>
      <c r="AX28" s="5"/>
      <c r="AY28" s="114"/>
      <c r="AZ28" s="5"/>
      <c r="BA28" s="5"/>
      <c r="BB28" s="5"/>
      <c r="BC28" s="114"/>
      <c r="BD28" s="5"/>
      <c r="BE28" s="5"/>
      <c r="BF28" s="5"/>
      <c r="BG28" s="107">
        <f t="shared" si="0"/>
        <v>1</v>
      </c>
      <c r="BH28" s="5">
        <v>5</v>
      </c>
      <c r="BI28" s="43">
        <v>1</v>
      </c>
      <c r="BJ28" s="24">
        <v>0</v>
      </c>
    </row>
    <row r="29" spans="1:62" ht="15">
      <c r="A29" s="79">
        <v>25</v>
      </c>
      <c r="B29" s="40" t="s">
        <v>21</v>
      </c>
      <c r="C29" s="107"/>
      <c r="D29" s="21"/>
      <c r="E29" s="21"/>
      <c r="F29" s="3"/>
      <c r="G29" s="107"/>
      <c r="H29" s="3"/>
      <c r="I29" s="3"/>
      <c r="J29" s="3"/>
      <c r="K29" s="107"/>
      <c r="L29" s="3"/>
      <c r="M29" s="3">
        <v>1</v>
      </c>
      <c r="N29" s="5">
        <v>1</v>
      </c>
      <c r="O29" s="107">
        <v>1</v>
      </c>
      <c r="P29" s="5"/>
      <c r="Q29" s="5"/>
      <c r="R29" s="5"/>
      <c r="S29" s="107"/>
      <c r="T29" s="5"/>
      <c r="U29" s="5"/>
      <c r="V29" s="5"/>
      <c r="W29" s="107"/>
      <c r="X29" s="5"/>
      <c r="Y29" s="5"/>
      <c r="Z29" s="5"/>
      <c r="AA29" s="107"/>
      <c r="AB29" s="5"/>
      <c r="AC29" s="5"/>
      <c r="AD29" s="5"/>
      <c r="AE29" s="107"/>
      <c r="AF29" s="5"/>
      <c r="AG29" s="5"/>
      <c r="AH29" s="5"/>
      <c r="AI29" s="107"/>
      <c r="AJ29" s="5">
        <v>1</v>
      </c>
      <c r="AK29" s="5"/>
      <c r="AL29" s="5"/>
      <c r="AM29" s="107"/>
      <c r="AN29" s="5">
        <v>1</v>
      </c>
      <c r="AO29" s="5"/>
      <c r="AP29" s="5"/>
      <c r="AQ29" s="107"/>
      <c r="AR29" s="5"/>
      <c r="AS29" s="5"/>
      <c r="AT29" s="5"/>
      <c r="AU29" s="107"/>
      <c r="AV29" s="5"/>
      <c r="AW29" s="5"/>
      <c r="AX29" s="5"/>
      <c r="AY29" s="114"/>
      <c r="AZ29" s="5"/>
      <c r="BA29" s="5"/>
      <c r="BB29" s="5"/>
      <c r="BC29" s="114"/>
      <c r="BD29" s="5"/>
      <c r="BE29" s="5"/>
      <c r="BF29" s="5"/>
      <c r="BG29" s="107">
        <f t="shared" si="0"/>
        <v>1</v>
      </c>
      <c r="BH29" s="5">
        <v>2</v>
      </c>
      <c r="BI29" s="43">
        <v>1</v>
      </c>
      <c r="BJ29" s="24">
        <v>1</v>
      </c>
    </row>
    <row r="30" spans="1:62" ht="15">
      <c r="A30" s="118">
        <v>26</v>
      </c>
      <c r="B30" s="40" t="s">
        <v>156</v>
      </c>
      <c r="C30" s="107"/>
      <c r="D30" s="21"/>
      <c r="E30" s="21"/>
      <c r="F30" s="3"/>
      <c r="G30" s="107"/>
      <c r="H30" s="3"/>
      <c r="I30" s="3"/>
      <c r="J30" s="3"/>
      <c r="K30" s="107"/>
      <c r="L30" s="3"/>
      <c r="M30" s="3"/>
      <c r="N30" s="5"/>
      <c r="O30" s="107"/>
      <c r="P30" s="5"/>
      <c r="Q30" s="5"/>
      <c r="R30" s="5"/>
      <c r="S30" s="107"/>
      <c r="T30" s="5"/>
      <c r="U30" s="5"/>
      <c r="V30" s="5"/>
      <c r="W30" s="107"/>
      <c r="X30" s="5"/>
      <c r="Y30" s="5"/>
      <c r="Z30" s="5"/>
      <c r="AA30" s="107"/>
      <c r="AB30" s="5"/>
      <c r="AC30" s="5"/>
      <c r="AD30" s="5"/>
      <c r="AE30" s="107"/>
      <c r="AF30" s="5"/>
      <c r="AG30" s="5"/>
      <c r="AH30" s="5"/>
      <c r="AI30" s="107"/>
      <c r="AJ30" s="5"/>
      <c r="AK30" s="5"/>
      <c r="AL30" s="5"/>
      <c r="AM30" s="107"/>
      <c r="AN30" s="5"/>
      <c r="AO30" s="5"/>
      <c r="AP30" s="5"/>
      <c r="AQ30" s="107"/>
      <c r="AR30" s="5"/>
      <c r="AS30" s="5"/>
      <c r="AT30" s="5"/>
      <c r="AU30" s="107"/>
      <c r="AV30" s="5"/>
      <c r="AW30" s="5"/>
      <c r="AX30" s="5"/>
      <c r="AY30" s="114"/>
      <c r="AZ30" s="5"/>
      <c r="BA30" s="5"/>
      <c r="BB30" s="5"/>
      <c r="BC30" s="114"/>
      <c r="BD30" s="5"/>
      <c r="BE30" s="5"/>
      <c r="BF30" s="5"/>
      <c r="BG30" s="107"/>
      <c r="BH30" s="5"/>
      <c r="BI30" s="43"/>
      <c r="BJ30" s="24"/>
    </row>
    <row r="31" spans="1:62" ht="15">
      <c r="A31" s="118">
        <v>27</v>
      </c>
      <c r="B31" s="39" t="s">
        <v>22</v>
      </c>
      <c r="C31" s="107"/>
      <c r="D31" s="27"/>
      <c r="E31" s="21"/>
      <c r="F31" s="3"/>
      <c r="G31" s="107"/>
      <c r="H31" s="3"/>
      <c r="I31" s="3"/>
      <c r="J31" s="3"/>
      <c r="K31" s="107"/>
      <c r="L31" s="3"/>
      <c r="M31" s="3"/>
      <c r="N31" s="5">
        <v>1</v>
      </c>
      <c r="O31" s="107"/>
      <c r="P31" s="5">
        <v>2</v>
      </c>
      <c r="Q31" s="5"/>
      <c r="R31" s="5"/>
      <c r="S31" s="107"/>
      <c r="T31" s="5"/>
      <c r="U31" s="5"/>
      <c r="V31" s="5"/>
      <c r="W31" s="107"/>
      <c r="X31" s="5"/>
      <c r="Y31" s="5"/>
      <c r="Z31" s="5"/>
      <c r="AA31" s="107"/>
      <c r="AB31" s="5"/>
      <c r="AC31" s="5"/>
      <c r="AD31" s="5"/>
      <c r="AE31" s="107"/>
      <c r="AF31" s="5"/>
      <c r="AG31" s="5">
        <v>1</v>
      </c>
      <c r="AH31" s="5"/>
      <c r="AI31" s="107"/>
      <c r="AJ31" s="5"/>
      <c r="AK31" s="5">
        <v>1</v>
      </c>
      <c r="AL31" s="5"/>
      <c r="AM31" s="107"/>
      <c r="AN31" s="5">
        <v>1</v>
      </c>
      <c r="AO31" s="5"/>
      <c r="AP31" s="5"/>
      <c r="AQ31" s="107"/>
      <c r="AR31" s="5"/>
      <c r="AS31" s="5"/>
      <c r="AT31" s="5"/>
      <c r="AU31" s="107"/>
      <c r="AV31" s="5"/>
      <c r="AW31" s="5"/>
      <c r="AX31" s="5"/>
      <c r="AY31" s="114"/>
      <c r="AZ31" s="5"/>
      <c r="BA31" s="5"/>
      <c r="BB31" s="5"/>
      <c r="BC31" s="114"/>
      <c r="BD31" s="5"/>
      <c r="BE31" s="5"/>
      <c r="BF31" s="5"/>
      <c r="BG31" s="107">
        <f aca="true" t="shared" si="1" ref="BG31:BG62">SUM(C31,G31,K31,O31,S31,W31,AA31,AE31,AI31,AM31,AQ31,AU31,AY31,BC31)</f>
        <v>0</v>
      </c>
      <c r="BH31" s="5">
        <v>3</v>
      </c>
      <c r="BI31" s="43">
        <v>2</v>
      </c>
      <c r="BJ31" s="24">
        <v>1</v>
      </c>
    </row>
    <row r="32" spans="1:62" ht="25.5">
      <c r="A32" s="118">
        <v>28</v>
      </c>
      <c r="B32" s="39" t="s">
        <v>23</v>
      </c>
      <c r="C32" s="107"/>
      <c r="D32" s="27"/>
      <c r="E32" s="21"/>
      <c r="F32" s="3"/>
      <c r="G32" s="107"/>
      <c r="H32" s="3"/>
      <c r="I32" s="62">
        <v>1</v>
      </c>
      <c r="J32" s="3">
        <v>1</v>
      </c>
      <c r="K32" s="107"/>
      <c r="L32" s="3"/>
      <c r="M32" s="3"/>
      <c r="N32" s="5">
        <v>1</v>
      </c>
      <c r="O32" s="107">
        <v>1</v>
      </c>
      <c r="P32" s="5"/>
      <c r="Q32" s="5"/>
      <c r="R32" s="5"/>
      <c r="S32" s="107"/>
      <c r="T32" s="5"/>
      <c r="U32" s="5"/>
      <c r="V32" s="5"/>
      <c r="W32" s="107"/>
      <c r="X32" s="5"/>
      <c r="Y32" s="5"/>
      <c r="Z32" s="5"/>
      <c r="AA32" s="107"/>
      <c r="AB32" s="5"/>
      <c r="AC32" s="5"/>
      <c r="AD32" s="5"/>
      <c r="AE32" s="107"/>
      <c r="AF32" s="5"/>
      <c r="AG32" s="5"/>
      <c r="AH32" s="5"/>
      <c r="AI32" s="107"/>
      <c r="AJ32" s="5"/>
      <c r="AK32" s="5"/>
      <c r="AL32" s="5"/>
      <c r="AM32" s="107"/>
      <c r="AN32" s="5"/>
      <c r="AO32" s="5"/>
      <c r="AP32" s="5"/>
      <c r="AQ32" s="107"/>
      <c r="AR32" s="5"/>
      <c r="AS32" s="5"/>
      <c r="AT32" s="5"/>
      <c r="AU32" s="107"/>
      <c r="AV32" s="5"/>
      <c r="AW32" s="5"/>
      <c r="AX32" s="5"/>
      <c r="AY32" s="114"/>
      <c r="AZ32" s="5"/>
      <c r="BA32" s="5"/>
      <c r="BB32" s="5"/>
      <c r="BC32" s="114"/>
      <c r="BD32" s="5"/>
      <c r="BE32" s="5"/>
      <c r="BF32" s="5"/>
      <c r="BG32" s="107">
        <f t="shared" si="1"/>
        <v>1</v>
      </c>
      <c r="BH32" s="5">
        <v>0</v>
      </c>
      <c r="BI32" s="43" t="s">
        <v>132</v>
      </c>
      <c r="BJ32" s="24">
        <v>2</v>
      </c>
    </row>
    <row r="33" spans="1:62" ht="13.5" customHeight="1">
      <c r="A33" s="118">
        <v>29</v>
      </c>
      <c r="B33" s="39" t="s">
        <v>24</v>
      </c>
      <c r="C33" s="107"/>
      <c r="D33" s="27"/>
      <c r="E33" s="21"/>
      <c r="F33" s="3"/>
      <c r="G33" s="107"/>
      <c r="H33" s="3"/>
      <c r="I33" s="3"/>
      <c r="J33" s="3"/>
      <c r="K33" s="107">
        <v>1</v>
      </c>
      <c r="L33" s="3"/>
      <c r="M33" s="3"/>
      <c r="N33" s="5"/>
      <c r="O33" s="107">
        <v>2</v>
      </c>
      <c r="P33" s="5">
        <v>5</v>
      </c>
      <c r="Q33" s="5">
        <v>2</v>
      </c>
      <c r="R33" s="5"/>
      <c r="S33" s="107"/>
      <c r="T33" s="5"/>
      <c r="U33" s="5"/>
      <c r="V33" s="5"/>
      <c r="W33" s="107"/>
      <c r="X33" s="5"/>
      <c r="Y33" s="5"/>
      <c r="Z33" s="5"/>
      <c r="AA33" s="107"/>
      <c r="AB33" s="5"/>
      <c r="AC33" s="5"/>
      <c r="AD33" s="5"/>
      <c r="AE33" s="107"/>
      <c r="AF33" s="5"/>
      <c r="AG33" s="5"/>
      <c r="AH33" s="5"/>
      <c r="AI33" s="107">
        <v>1</v>
      </c>
      <c r="AJ33" s="5">
        <v>3</v>
      </c>
      <c r="AK33" s="5"/>
      <c r="AL33" s="5"/>
      <c r="AM33" s="107"/>
      <c r="AN33" s="5">
        <v>1</v>
      </c>
      <c r="AO33" s="5"/>
      <c r="AP33" s="5"/>
      <c r="AQ33" s="107"/>
      <c r="AR33" s="5"/>
      <c r="AS33" s="5"/>
      <c r="AT33" s="5"/>
      <c r="AU33" s="107"/>
      <c r="AV33" s="5"/>
      <c r="AW33" s="5"/>
      <c r="AX33" s="5"/>
      <c r="AY33" s="114"/>
      <c r="AZ33" s="5"/>
      <c r="BA33" s="5"/>
      <c r="BB33" s="5"/>
      <c r="BC33" s="114"/>
      <c r="BD33" s="5"/>
      <c r="BE33" s="5"/>
      <c r="BF33" s="5"/>
      <c r="BG33" s="107">
        <f t="shared" si="1"/>
        <v>4</v>
      </c>
      <c r="BH33" s="5">
        <v>9</v>
      </c>
      <c r="BI33" s="43">
        <v>2</v>
      </c>
      <c r="BJ33" s="24">
        <v>0</v>
      </c>
    </row>
    <row r="34" spans="1:62" ht="15">
      <c r="A34" s="118">
        <v>30</v>
      </c>
      <c r="B34" s="39" t="s">
        <v>11</v>
      </c>
      <c r="C34" s="107"/>
      <c r="D34" s="27"/>
      <c r="E34" s="21"/>
      <c r="F34" s="3"/>
      <c r="G34" s="107"/>
      <c r="H34" s="3"/>
      <c r="I34" s="3"/>
      <c r="J34" s="3"/>
      <c r="K34" s="107"/>
      <c r="L34" s="3">
        <v>1</v>
      </c>
      <c r="M34" s="3"/>
      <c r="N34" s="4">
        <v>2</v>
      </c>
      <c r="O34" s="107"/>
      <c r="P34" s="4">
        <v>3</v>
      </c>
      <c r="Q34" s="4"/>
      <c r="R34" s="5">
        <v>2</v>
      </c>
      <c r="S34" s="107"/>
      <c r="T34" s="5"/>
      <c r="U34" s="5"/>
      <c r="V34" s="5"/>
      <c r="W34" s="107"/>
      <c r="X34" s="5"/>
      <c r="Y34" s="5"/>
      <c r="Z34" s="5"/>
      <c r="AA34" s="107"/>
      <c r="AB34" s="5"/>
      <c r="AC34" s="5"/>
      <c r="AD34" s="5"/>
      <c r="AE34" s="107"/>
      <c r="AF34" s="5"/>
      <c r="AG34" s="5"/>
      <c r="AH34" s="5"/>
      <c r="AI34" s="107"/>
      <c r="AJ34" s="5"/>
      <c r="AK34" s="5"/>
      <c r="AL34" s="5"/>
      <c r="AM34" s="107"/>
      <c r="AN34" s="5"/>
      <c r="AO34" s="5"/>
      <c r="AP34" s="5"/>
      <c r="AQ34" s="107"/>
      <c r="AR34" s="5"/>
      <c r="AS34" s="5"/>
      <c r="AT34" s="5"/>
      <c r="AU34" s="107"/>
      <c r="AV34" s="5"/>
      <c r="AW34" s="5"/>
      <c r="AX34" s="5"/>
      <c r="AY34" s="114"/>
      <c r="AZ34" s="5"/>
      <c r="BA34" s="5"/>
      <c r="BB34" s="5"/>
      <c r="BC34" s="114"/>
      <c r="BD34" s="5"/>
      <c r="BE34" s="5"/>
      <c r="BF34" s="5"/>
      <c r="BG34" s="107">
        <f t="shared" si="1"/>
        <v>0</v>
      </c>
      <c r="BH34" s="5">
        <v>4</v>
      </c>
      <c r="BI34" s="43">
        <v>0</v>
      </c>
      <c r="BJ34" s="24">
        <v>4</v>
      </c>
    </row>
    <row r="35" spans="1:62" ht="25.5">
      <c r="A35" s="118">
        <v>31</v>
      </c>
      <c r="B35" s="39" t="s">
        <v>25</v>
      </c>
      <c r="C35" s="107"/>
      <c r="D35" s="27"/>
      <c r="E35" s="21"/>
      <c r="F35" s="3"/>
      <c r="G35" s="107"/>
      <c r="H35" s="3">
        <v>2</v>
      </c>
      <c r="I35" s="62">
        <v>7</v>
      </c>
      <c r="J35" s="3"/>
      <c r="K35" s="107">
        <v>3</v>
      </c>
      <c r="L35" s="3"/>
      <c r="M35" s="3">
        <v>1</v>
      </c>
      <c r="N35" s="5"/>
      <c r="O35" s="107">
        <v>2</v>
      </c>
      <c r="P35" s="5"/>
      <c r="Q35" s="5">
        <v>2</v>
      </c>
      <c r="R35" s="5">
        <v>2</v>
      </c>
      <c r="S35" s="107"/>
      <c r="T35" s="5"/>
      <c r="U35" s="5"/>
      <c r="V35" s="5"/>
      <c r="W35" s="107"/>
      <c r="X35" s="5"/>
      <c r="Y35" s="5"/>
      <c r="Z35" s="5"/>
      <c r="AA35" s="107"/>
      <c r="AB35" s="5"/>
      <c r="AC35" s="5"/>
      <c r="AD35" s="5"/>
      <c r="AE35" s="107"/>
      <c r="AF35" s="5">
        <v>1</v>
      </c>
      <c r="AG35" s="5"/>
      <c r="AH35" s="5"/>
      <c r="AI35" s="107"/>
      <c r="AJ35" s="5"/>
      <c r="AK35" s="5"/>
      <c r="AL35" s="5"/>
      <c r="AM35" s="107">
        <v>1</v>
      </c>
      <c r="AN35" s="5"/>
      <c r="AO35" s="5"/>
      <c r="AP35" s="5"/>
      <c r="AQ35" s="107"/>
      <c r="AR35" s="5"/>
      <c r="AS35" s="5"/>
      <c r="AT35" s="5"/>
      <c r="AU35" s="107"/>
      <c r="AV35" s="5"/>
      <c r="AW35" s="5"/>
      <c r="AX35" s="5"/>
      <c r="AY35" s="114"/>
      <c r="AZ35" s="5"/>
      <c r="BA35" s="5"/>
      <c r="BB35" s="5"/>
      <c r="BC35" s="114"/>
      <c r="BD35" s="5"/>
      <c r="BE35" s="5"/>
      <c r="BF35" s="5"/>
      <c r="BG35" s="107">
        <f t="shared" si="1"/>
        <v>6</v>
      </c>
      <c r="BH35" s="5">
        <v>3</v>
      </c>
      <c r="BI35" s="43" t="s">
        <v>134</v>
      </c>
      <c r="BJ35" s="24">
        <v>2</v>
      </c>
    </row>
    <row r="36" spans="1:62" ht="14.25" customHeight="1">
      <c r="A36" s="118">
        <v>32</v>
      </c>
      <c r="B36" s="39" t="s">
        <v>26</v>
      </c>
      <c r="C36" s="107"/>
      <c r="D36" s="27"/>
      <c r="E36" s="21"/>
      <c r="F36" s="3"/>
      <c r="G36" s="107"/>
      <c r="H36" s="3"/>
      <c r="I36" s="3"/>
      <c r="J36" s="3"/>
      <c r="K36" s="107"/>
      <c r="L36" s="3"/>
      <c r="M36" s="3"/>
      <c r="N36" s="5"/>
      <c r="O36" s="107">
        <v>1</v>
      </c>
      <c r="P36" s="5">
        <v>1</v>
      </c>
      <c r="Q36" s="5"/>
      <c r="R36" s="5"/>
      <c r="S36" s="107"/>
      <c r="T36" s="5"/>
      <c r="U36" s="5"/>
      <c r="V36" s="5"/>
      <c r="W36" s="107"/>
      <c r="X36" s="5"/>
      <c r="Y36" s="5"/>
      <c r="Z36" s="5"/>
      <c r="AA36" s="107"/>
      <c r="AB36" s="5"/>
      <c r="AC36" s="5"/>
      <c r="AD36" s="5"/>
      <c r="AE36" s="107"/>
      <c r="AF36" s="5"/>
      <c r="AG36" s="5"/>
      <c r="AH36" s="5"/>
      <c r="AI36" s="107"/>
      <c r="AJ36" s="5"/>
      <c r="AK36" s="5"/>
      <c r="AL36" s="5"/>
      <c r="AM36" s="107"/>
      <c r="AN36" s="5"/>
      <c r="AO36" s="5"/>
      <c r="AP36" s="5"/>
      <c r="AQ36" s="107"/>
      <c r="AR36" s="5"/>
      <c r="AS36" s="5"/>
      <c r="AT36" s="5"/>
      <c r="AU36" s="107"/>
      <c r="AV36" s="5"/>
      <c r="AW36" s="5"/>
      <c r="AX36" s="5"/>
      <c r="AY36" s="114"/>
      <c r="AZ36" s="5"/>
      <c r="BA36" s="5"/>
      <c r="BB36" s="5"/>
      <c r="BC36" s="114"/>
      <c r="BD36" s="5"/>
      <c r="BE36" s="5"/>
      <c r="BF36" s="5"/>
      <c r="BG36" s="107">
        <f t="shared" si="1"/>
        <v>1</v>
      </c>
      <c r="BH36" s="5">
        <v>1</v>
      </c>
      <c r="BI36" s="43">
        <v>0</v>
      </c>
      <c r="BJ36" s="24">
        <v>0</v>
      </c>
    </row>
    <row r="37" spans="1:62" ht="15">
      <c r="A37" s="118">
        <v>33</v>
      </c>
      <c r="B37" s="39" t="s">
        <v>27</v>
      </c>
      <c r="C37" s="107"/>
      <c r="D37" s="27"/>
      <c r="E37" s="21"/>
      <c r="F37" s="3"/>
      <c r="G37" s="107"/>
      <c r="H37" s="3"/>
      <c r="I37" s="3"/>
      <c r="J37" s="3"/>
      <c r="K37" s="107"/>
      <c r="L37" s="3"/>
      <c r="M37" s="3"/>
      <c r="N37" s="5">
        <v>1</v>
      </c>
      <c r="O37" s="107">
        <v>1</v>
      </c>
      <c r="P37" s="5"/>
      <c r="Q37" s="5"/>
      <c r="R37" s="5"/>
      <c r="S37" s="107"/>
      <c r="T37" s="5"/>
      <c r="U37" s="5"/>
      <c r="V37" s="5"/>
      <c r="W37" s="107"/>
      <c r="X37" s="5"/>
      <c r="Y37" s="5"/>
      <c r="Z37" s="5"/>
      <c r="AA37" s="107"/>
      <c r="AB37" s="5"/>
      <c r="AC37" s="5"/>
      <c r="AD37" s="5"/>
      <c r="AE37" s="107"/>
      <c r="AF37" s="5"/>
      <c r="AG37" s="5"/>
      <c r="AH37" s="5"/>
      <c r="AI37" s="107"/>
      <c r="AJ37" s="5"/>
      <c r="AK37" s="5"/>
      <c r="AL37" s="5"/>
      <c r="AM37" s="107"/>
      <c r="AN37" s="5"/>
      <c r="AO37" s="5"/>
      <c r="AP37" s="5"/>
      <c r="AQ37" s="107"/>
      <c r="AR37" s="5"/>
      <c r="AS37" s="5"/>
      <c r="AT37" s="5"/>
      <c r="AU37" s="107"/>
      <c r="AV37" s="5"/>
      <c r="AW37" s="5"/>
      <c r="AX37" s="5"/>
      <c r="AY37" s="114"/>
      <c r="AZ37" s="5"/>
      <c r="BA37" s="5"/>
      <c r="BB37" s="5"/>
      <c r="BC37" s="114"/>
      <c r="BD37" s="5"/>
      <c r="BE37" s="5"/>
      <c r="BF37" s="5"/>
      <c r="BG37" s="107">
        <f t="shared" si="1"/>
        <v>1</v>
      </c>
      <c r="BH37" s="5">
        <v>0</v>
      </c>
      <c r="BI37" s="43">
        <v>0</v>
      </c>
      <c r="BJ37" s="24">
        <v>1</v>
      </c>
    </row>
    <row r="38" spans="1:62" ht="15">
      <c r="A38" s="118">
        <v>34</v>
      </c>
      <c r="B38" s="39" t="s">
        <v>28</v>
      </c>
      <c r="C38" s="107"/>
      <c r="D38" s="27"/>
      <c r="E38" s="21"/>
      <c r="F38" s="3"/>
      <c r="G38" s="107"/>
      <c r="H38" s="3"/>
      <c r="I38" s="3"/>
      <c r="J38" s="3"/>
      <c r="K38" s="107"/>
      <c r="L38" s="3"/>
      <c r="M38" s="3"/>
      <c r="N38" s="5"/>
      <c r="O38" s="107"/>
      <c r="P38" s="5"/>
      <c r="Q38" s="5"/>
      <c r="R38" s="5">
        <v>1</v>
      </c>
      <c r="S38" s="107"/>
      <c r="T38" s="5"/>
      <c r="U38" s="5"/>
      <c r="V38" s="5"/>
      <c r="W38" s="107"/>
      <c r="X38" s="5"/>
      <c r="Y38" s="5"/>
      <c r="Z38" s="5"/>
      <c r="AA38" s="107"/>
      <c r="AB38" s="5"/>
      <c r="AC38" s="5"/>
      <c r="AD38" s="5"/>
      <c r="AE38" s="107"/>
      <c r="AF38" s="5"/>
      <c r="AG38" s="5"/>
      <c r="AH38" s="5"/>
      <c r="AI38" s="107"/>
      <c r="AJ38" s="5"/>
      <c r="AK38" s="5"/>
      <c r="AL38" s="5"/>
      <c r="AM38" s="107"/>
      <c r="AN38" s="5"/>
      <c r="AO38" s="5"/>
      <c r="AP38" s="5"/>
      <c r="AQ38" s="107"/>
      <c r="AR38" s="5"/>
      <c r="AS38" s="5"/>
      <c r="AT38" s="5"/>
      <c r="AU38" s="107"/>
      <c r="AV38" s="5"/>
      <c r="AW38" s="5"/>
      <c r="AX38" s="5"/>
      <c r="AY38" s="114"/>
      <c r="AZ38" s="5"/>
      <c r="BA38" s="5"/>
      <c r="BB38" s="5"/>
      <c r="BC38" s="114"/>
      <c r="BD38" s="5"/>
      <c r="BE38" s="5"/>
      <c r="BF38" s="5"/>
      <c r="BG38" s="107">
        <f t="shared" si="1"/>
        <v>0</v>
      </c>
      <c r="BH38" s="5">
        <v>0</v>
      </c>
      <c r="BI38" s="43">
        <v>0</v>
      </c>
      <c r="BJ38" s="24">
        <v>1</v>
      </c>
    </row>
    <row r="39" spans="1:62" ht="15">
      <c r="A39" s="118">
        <v>35</v>
      </c>
      <c r="B39" s="39" t="s">
        <v>107</v>
      </c>
      <c r="C39" s="107"/>
      <c r="D39" s="27"/>
      <c r="E39" s="21"/>
      <c r="F39" s="3"/>
      <c r="G39" s="107"/>
      <c r="H39" s="3"/>
      <c r="I39" s="3"/>
      <c r="J39" s="3"/>
      <c r="K39" s="107"/>
      <c r="L39" s="3"/>
      <c r="M39" s="3"/>
      <c r="N39" s="5">
        <v>1</v>
      </c>
      <c r="O39" s="107"/>
      <c r="P39" s="5"/>
      <c r="Q39" s="5">
        <v>1</v>
      </c>
      <c r="R39" s="5"/>
      <c r="S39" s="107"/>
      <c r="T39" s="5"/>
      <c r="U39" s="5"/>
      <c r="V39" s="5"/>
      <c r="W39" s="107"/>
      <c r="X39" s="5"/>
      <c r="Y39" s="5"/>
      <c r="Z39" s="5"/>
      <c r="AA39" s="107"/>
      <c r="AB39" s="5"/>
      <c r="AC39" s="5"/>
      <c r="AD39" s="5"/>
      <c r="AE39" s="107"/>
      <c r="AF39" s="5"/>
      <c r="AG39" s="5"/>
      <c r="AH39" s="5"/>
      <c r="AI39" s="107"/>
      <c r="AJ39" s="5"/>
      <c r="AK39" s="5"/>
      <c r="AL39" s="5"/>
      <c r="AM39" s="107"/>
      <c r="AN39" s="5"/>
      <c r="AO39" s="5"/>
      <c r="AP39" s="5"/>
      <c r="AQ39" s="107"/>
      <c r="AR39" s="5"/>
      <c r="AS39" s="5"/>
      <c r="AT39" s="5"/>
      <c r="AU39" s="107"/>
      <c r="AV39" s="5"/>
      <c r="AW39" s="5"/>
      <c r="AX39" s="5"/>
      <c r="AY39" s="114"/>
      <c r="AZ39" s="5"/>
      <c r="BA39" s="5"/>
      <c r="BB39" s="5"/>
      <c r="BC39" s="114"/>
      <c r="BD39" s="5"/>
      <c r="BE39" s="5"/>
      <c r="BF39" s="5"/>
      <c r="BG39" s="107">
        <f t="shared" si="1"/>
        <v>0</v>
      </c>
      <c r="BH39" s="5">
        <v>0</v>
      </c>
      <c r="BI39" s="43">
        <v>1</v>
      </c>
      <c r="BJ39" s="24">
        <v>1</v>
      </c>
    </row>
    <row r="40" spans="1:62" ht="15">
      <c r="A40" s="118">
        <v>36</v>
      </c>
      <c r="B40" s="39" t="s">
        <v>29</v>
      </c>
      <c r="C40" s="107"/>
      <c r="D40" s="27"/>
      <c r="E40" s="21"/>
      <c r="F40" s="3"/>
      <c r="G40" s="107"/>
      <c r="H40" s="3"/>
      <c r="I40" s="62">
        <v>1</v>
      </c>
      <c r="J40" s="3">
        <v>1</v>
      </c>
      <c r="K40" s="107">
        <v>1</v>
      </c>
      <c r="L40" s="3"/>
      <c r="M40" s="3"/>
      <c r="N40" s="5"/>
      <c r="O40" s="107"/>
      <c r="P40" s="5"/>
      <c r="Q40" s="5"/>
      <c r="R40" s="5">
        <v>1</v>
      </c>
      <c r="S40" s="107"/>
      <c r="T40" s="5"/>
      <c r="U40" s="5"/>
      <c r="V40" s="5"/>
      <c r="W40" s="107"/>
      <c r="X40" s="5"/>
      <c r="Y40" s="5"/>
      <c r="Z40" s="5"/>
      <c r="AA40" s="107"/>
      <c r="AB40" s="5"/>
      <c r="AC40" s="5"/>
      <c r="AD40" s="5"/>
      <c r="AE40" s="107"/>
      <c r="AF40" s="5"/>
      <c r="AG40" s="5"/>
      <c r="AH40" s="5"/>
      <c r="AI40" s="107">
        <v>1</v>
      </c>
      <c r="AJ40" s="5"/>
      <c r="AK40" s="5"/>
      <c r="AL40" s="5"/>
      <c r="AM40" s="107">
        <v>1</v>
      </c>
      <c r="AN40" s="5"/>
      <c r="AO40" s="5"/>
      <c r="AP40" s="5"/>
      <c r="AQ40" s="107"/>
      <c r="AR40" s="5"/>
      <c r="AS40" s="5"/>
      <c r="AT40" s="5"/>
      <c r="AU40" s="107"/>
      <c r="AV40" s="5"/>
      <c r="AW40" s="5"/>
      <c r="AX40" s="5"/>
      <c r="AY40" s="114"/>
      <c r="AZ40" s="5"/>
      <c r="BA40" s="5"/>
      <c r="BB40" s="5"/>
      <c r="BC40" s="114"/>
      <c r="BD40" s="5"/>
      <c r="BE40" s="5"/>
      <c r="BF40" s="5"/>
      <c r="BG40" s="107">
        <f t="shared" si="1"/>
        <v>3</v>
      </c>
      <c r="BH40" s="5">
        <v>0</v>
      </c>
      <c r="BI40" s="43">
        <v>0</v>
      </c>
      <c r="BJ40" s="24">
        <v>2</v>
      </c>
    </row>
    <row r="41" spans="1:62" ht="15">
      <c r="A41" s="118">
        <v>37</v>
      </c>
      <c r="B41" s="39" t="s">
        <v>30</v>
      </c>
      <c r="C41" s="107"/>
      <c r="D41" s="27"/>
      <c r="E41" s="21"/>
      <c r="F41" s="3"/>
      <c r="G41" s="107"/>
      <c r="H41" s="3"/>
      <c r="I41" s="3"/>
      <c r="J41" s="3"/>
      <c r="K41" s="107">
        <v>1</v>
      </c>
      <c r="L41" s="3">
        <v>1</v>
      </c>
      <c r="M41" s="3">
        <v>1</v>
      </c>
      <c r="N41" s="5">
        <v>1</v>
      </c>
      <c r="O41" s="107"/>
      <c r="P41" s="5">
        <v>2</v>
      </c>
      <c r="Q41" s="5">
        <v>2</v>
      </c>
      <c r="R41" s="5"/>
      <c r="S41" s="107"/>
      <c r="T41" s="5"/>
      <c r="U41" s="5"/>
      <c r="V41" s="5"/>
      <c r="W41" s="107"/>
      <c r="X41" s="5"/>
      <c r="Y41" s="5"/>
      <c r="Z41" s="5"/>
      <c r="AA41" s="107"/>
      <c r="AB41" s="5"/>
      <c r="AC41" s="5"/>
      <c r="AD41" s="5"/>
      <c r="AE41" s="107"/>
      <c r="AF41" s="5"/>
      <c r="AG41" s="5"/>
      <c r="AH41" s="5"/>
      <c r="AI41" s="107"/>
      <c r="AJ41" s="5">
        <v>1</v>
      </c>
      <c r="AK41" s="5"/>
      <c r="AL41" s="5"/>
      <c r="AM41" s="107"/>
      <c r="AN41" s="5"/>
      <c r="AO41" s="5">
        <v>2</v>
      </c>
      <c r="AP41" s="5"/>
      <c r="AQ41" s="107"/>
      <c r="AR41" s="5"/>
      <c r="AS41" s="5"/>
      <c r="AT41" s="5"/>
      <c r="AU41" s="107">
        <v>1</v>
      </c>
      <c r="AV41" s="5"/>
      <c r="AW41" s="5">
        <v>1</v>
      </c>
      <c r="AX41" s="5"/>
      <c r="AY41" s="114"/>
      <c r="AZ41" s="5"/>
      <c r="BA41" s="5"/>
      <c r="BB41" s="5"/>
      <c r="BC41" s="114"/>
      <c r="BD41" s="5"/>
      <c r="BE41" s="5"/>
      <c r="BF41" s="5"/>
      <c r="BG41" s="107">
        <f t="shared" si="1"/>
        <v>2</v>
      </c>
      <c r="BH41" s="5">
        <v>4</v>
      </c>
      <c r="BI41" s="43">
        <v>6</v>
      </c>
      <c r="BJ41" s="24">
        <v>1</v>
      </c>
    </row>
    <row r="42" spans="1:62" ht="15">
      <c r="A42" s="118">
        <v>38</v>
      </c>
      <c r="B42" s="39" t="s">
        <v>12</v>
      </c>
      <c r="C42" s="107"/>
      <c r="D42" s="27"/>
      <c r="E42" s="21"/>
      <c r="F42" s="3"/>
      <c r="G42" s="107"/>
      <c r="H42" s="3"/>
      <c r="I42" s="3"/>
      <c r="J42" s="3"/>
      <c r="K42" s="107"/>
      <c r="L42" s="3">
        <v>1</v>
      </c>
      <c r="M42" s="3">
        <v>1</v>
      </c>
      <c r="N42" s="4"/>
      <c r="O42" s="107"/>
      <c r="P42" s="4"/>
      <c r="Q42" s="4">
        <v>4</v>
      </c>
      <c r="R42" s="5">
        <v>1</v>
      </c>
      <c r="S42" s="107"/>
      <c r="T42" s="5"/>
      <c r="U42" s="5"/>
      <c r="V42" s="5"/>
      <c r="W42" s="107"/>
      <c r="X42" s="5"/>
      <c r="Y42" s="5"/>
      <c r="Z42" s="5"/>
      <c r="AA42" s="107"/>
      <c r="AB42" s="5"/>
      <c r="AC42" s="5"/>
      <c r="AD42" s="5"/>
      <c r="AE42" s="107"/>
      <c r="AF42" s="5"/>
      <c r="AG42" s="5"/>
      <c r="AH42" s="5"/>
      <c r="AI42" s="107"/>
      <c r="AJ42" s="5"/>
      <c r="AK42" s="5"/>
      <c r="AL42" s="5">
        <v>1</v>
      </c>
      <c r="AM42" s="107"/>
      <c r="AN42" s="5"/>
      <c r="AO42" s="5"/>
      <c r="AP42" s="5">
        <v>2</v>
      </c>
      <c r="AQ42" s="107"/>
      <c r="AR42" s="5"/>
      <c r="AS42" s="5"/>
      <c r="AT42" s="5"/>
      <c r="AU42" s="107"/>
      <c r="AV42" s="5"/>
      <c r="AW42" s="5"/>
      <c r="AX42" s="5"/>
      <c r="AY42" s="114"/>
      <c r="AZ42" s="5"/>
      <c r="BA42" s="5"/>
      <c r="BB42" s="5"/>
      <c r="BC42" s="114"/>
      <c r="BD42" s="5"/>
      <c r="BE42" s="5"/>
      <c r="BF42" s="5"/>
      <c r="BG42" s="107">
        <f t="shared" si="1"/>
        <v>0</v>
      </c>
      <c r="BH42" s="5">
        <v>1</v>
      </c>
      <c r="BI42" s="43">
        <v>5</v>
      </c>
      <c r="BJ42" s="24">
        <v>4</v>
      </c>
    </row>
    <row r="43" spans="1:62" ht="15">
      <c r="A43" s="118">
        <v>39</v>
      </c>
      <c r="B43" s="39" t="s">
        <v>31</v>
      </c>
      <c r="C43" s="107"/>
      <c r="D43" s="27"/>
      <c r="E43" s="21"/>
      <c r="F43" s="3"/>
      <c r="G43" s="107"/>
      <c r="H43" s="3">
        <v>1</v>
      </c>
      <c r="I43" s="3"/>
      <c r="J43" s="3"/>
      <c r="K43" s="107">
        <v>1</v>
      </c>
      <c r="L43" s="3"/>
      <c r="M43" s="3">
        <v>1</v>
      </c>
      <c r="N43" s="5">
        <v>1</v>
      </c>
      <c r="O43" s="107">
        <v>2</v>
      </c>
      <c r="P43" s="5">
        <v>2</v>
      </c>
      <c r="Q43" s="5">
        <v>1</v>
      </c>
      <c r="R43" s="5">
        <v>1</v>
      </c>
      <c r="S43" s="107"/>
      <c r="T43" s="5"/>
      <c r="U43" s="5">
        <v>1</v>
      </c>
      <c r="V43" s="5"/>
      <c r="W43" s="107"/>
      <c r="X43" s="5"/>
      <c r="Y43" s="5"/>
      <c r="Z43" s="5"/>
      <c r="AA43" s="107"/>
      <c r="AB43" s="5"/>
      <c r="AC43" s="5"/>
      <c r="AD43" s="5"/>
      <c r="AE43" s="107"/>
      <c r="AF43" s="5"/>
      <c r="AG43" s="5"/>
      <c r="AH43" s="5"/>
      <c r="AI43" s="107"/>
      <c r="AJ43" s="5"/>
      <c r="AK43" s="5"/>
      <c r="AL43" s="5"/>
      <c r="AM43" s="107"/>
      <c r="AN43" s="5"/>
      <c r="AO43" s="5">
        <v>1</v>
      </c>
      <c r="AP43" s="5"/>
      <c r="AQ43" s="107"/>
      <c r="AR43" s="5"/>
      <c r="AS43" s="5"/>
      <c r="AT43" s="5"/>
      <c r="AU43" s="107"/>
      <c r="AV43" s="5"/>
      <c r="AW43" s="5"/>
      <c r="AX43" s="5"/>
      <c r="AY43" s="114"/>
      <c r="AZ43" s="5"/>
      <c r="BA43" s="5"/>
      <c r="BB43" s="5"/>
      <c r="BC43" s="114"/>
      <c r="BD43" s="5"/>
      <c r="BE43" s="5"/>
      <c r="BF43" s="5"/>
      <c r="BG43" s="107">
        <f t="shared" si="1"/>
        <v>3</v>
      </c>
      <c r="BH43" s="5">
        <v>3</v>
      </c>
      <c r="BI43" s="43">
        <v>4</v>
      </c>
      <c r="BJ43" s="24">
        <v>2</v>
      </c>
    </row>
    <row r="44" spans="1:62" ht="15">
      <c r="A44" s="118">
        <v>40</v>
      </c>
      <c r="B44" s="39" t="s">
        <v>32</v>
      </c>
      <c r="C44" s="107"/>
      <c r="D44" s="27"/>
      <c r="E44" s="21"/>
      <c r="F44" s="3"/>
      <c r="G44" s="107"/>
      <c r="H44" s="3"/>
      <c r="I44" s="3"/>
      <c r="J44" s="3"/>
      <c r="K44" s="107"/>
      <c r="L44" s="3"/>
      <c r="M44" s="3"/>
      <c r="N44" s="5">
        <v>1</v>
      </c>
      <c r="O44" s="107"/>
      <c r="P44" s="5"/>
      <c r="Q44" s="5"/>
      <c r="R44" s="5"/>
      <c r="S44" s="107"/>
      <c r="T44" s="5"/>
      <c r="U44" s="5"/>
      <c r="V44" s="5"/>
      <c r="W44" s="107"/>
      <c r="X44" s="5"/>
      <c r="Y44" s="5"/>
      <c r="Z44" s="5"/>
      <c r="AA44" s="107"/>
      <c r="AB44" s="5"/>
      <c r="AC44" s="5"/>
      <c r="AD44" s="5"/>
      <c r="AE44" s="107"/>
      <c r="AF44" s="5"/>
      <c r="AG44" s="5"/>
      <c r="AH44" s="5"/>
      <c r="AI44" s="107"/>
      <c r="AJ44" s="5"/>
      <c r="AK44" s="5"/>
      <c r="AL44" s="5"/>
      <c r="AM44" s="107"/>
      <c r="AN44" s="5"/>
      <c r="AO44" s="5"/>
      <c r="AP44" s="5"/>
      <c r="AQ44" s="107"/>
      <c r="AR44" s="5"/>
      <c r="AS44" s="5"/>
      <c r="AT44" s="5"/>
      <c r="AU44" s="107"/>
      <c r="AV44" s="5"/>
      <c r="AW44" s="5"/>
      <c r="AX44" s="5"/>
      <c r="AY44" s="114"/>
      <c r="AZ44" s="5"/>
      <c r="BA44" s="5"/>
      <c r="BB44" s="5"/>
      <c r="BC44" s="114"/>
      <c r="BD44" s="5"/>
      <c r="BE44" s="5"/>
      <c r="BF44" s="5"/>
      <c r="BG44" s="107">
        <f t="shared" si="1"/>
        <v>0</v>
      </c>
      <c r="BH44" s="5">
        <v>0</v>
      </c>
      <c r="BI44" s="43">
        <v>0</v>
      </c>
      <c r="BJ44" s="24">
        <v>1</v>
      </c>
    </row>
    <row r="45" spans="1:62" ht="15">
      <c r="A45" s="118">
        <v>41</v>
      </c>
      <c r="B45" s="39" t="s">
        <v>33</v>
      </c>
      <c r="C45" s="107"/>
      <c r="D45" s="27"/>
      <c r="E45" s="21"/>
      <c r="F45" s="3"/>
      <c r="G45" s="107"/>
      <c r="H45" s="3"/>
      <c r="I45" s="3"/>
      <c r="J45" s="3"/>
      <c r="K45" s="107"/>
      <c r="L45" s="3"/>
      <c r="M45" s="3">
        <v>1</v>
      </c>
      <c r="N45" s="5">
        <v>1</v>
      </c>
      <c r="O45" s="107"/>
      <c r="P45" s="5"/>
      <c r="Q45" s="5">
        <v>2</v>
      </c>
      <c r="R45" s="5">
        <v>1</v>
      </c>
      <c r="S45" s="107"/>
      <c r="T45" s="5"/>
      <c r="U45" s="5">
        <v>1</v>
      </c>
      <c r="V45" s="5"/>
      <c r="W45" s="107"/>
      <c r="X45" s="5"/>
      <c r="Y45" s="5"/>
      <c r="Z45" s="5"/>
      <c r="AA45" s="107"/>
      <c r="AB45" s="5"/>
      <c r="AC45" s="5"/>
      <c r="AD45" s="5"/>
      <c r="AE45" s="107"/>
      <c r="AF45" s="5"/>
      <c r="AG45" s="5">
        <v>1</v>
      </c>
      <c r="AH45" s="5"/>
      <c r="AI45" s="107"/>
      <c r="AJ45" s="5">
        <v>1</v>
      </c>
      <c r="AK45" s="5">
        <v>1</v>
      </c>
      <c r="AL45" s="5">
        <v>1</v>
      </c>
      <c r="AM45" s="107"/>
      <c r="AN45" s="5">
        <v>1</v>
      </c>
      <c r="AO45" s="5"/>
      <c r="AP45" s="5"/>
      <c r="AQ45" s="107"/>
      <c r="AR45" s="5"/>
      <c r="AS45" s="5"/>
      <c r="AT45" s="5"/>
      <c r="AU45" s="107"/>
      <c r="AV45" s="5"/>
      <c r="AW45" s="5"/>
      <c r="AX45" s="5">
        <v>1</v>
      </c>
      <c r="AY45" s="114"/>
      <c r="AZ45" s="5"/>
      <c r="BA45" s="5"/>
      <c r="BB45" s="5"/>
      <c r="BC45" s="114"/>
      <c r="BD45" s="5"/>
      <c r="BE45" s="5"/>
      <c r="BF45" s="5"/>
      <c r="BG45" s="107">
        <f t="shared" si="1"/>
        <v>0</v>
      </c>
      <c r="BH45" s="5">
        <v>2</v>
      </c>
      <c r="BI45" s="43">
        <v>6</v>
      </c>
      <c r="BJ45" s="24">
        <v>4</v>
      </c>
    </row>
    <row r="46" spans="1:62" ht="15">
      <c r="A46" s="118">
        <v>42</v>
      </c>
      <c r="B46" s="39" t="s">
        <v>34</v>
      </c>
      <c r="C46" s="107"/>
      <c r="D46" s="27"/>
      <c r="E46" s="21"/>
      <c r="F46" s="3"/>
      <c r="G46" s="107"/>
      <c r="H46" s="3"/>
      <c r="I46" s="3"/>
      <c r="J46" s="3"/>
      <c r="K46" s="107"/>
      <c r="L46" s="3"/>
      <c r="M46" s="3"/>
      <c r="N46" s="5"/>
      <c r="O46" s="107">
        <v>1</v>
      </c>
      <c r="P46" s="5">
        <v>1</v>
      </c>
      <c r="Q46" s="5"/>
      <c r="R46" s="5"/>
      <c r="S46" s="107"/>
      <c r="T46" s="5"/>
      <c r="U46" s="5"/>
      <c r="V46" s="5"/>
      <c r="W46" s="107"/>
      <c r="X46" s="5"/>
      <c r="Y46" s="5"/>
      <c r="Z46" s="5"/>
      <c r="AA46" s="107"/>
      <c r="AB46" s="5"/>
      <c r="AC46" s="5"/>
      <c r="AD46" s="5"/>
      <c r="AE46" s="107">
        <v>1</v>
      </c>
      <c r="AF46" s="5"/>
      <c r="AG46" s="5"/>
      <c r="AH46" s="5"/>
      <c r="AI46" s="107"/>
      <c r="AJ46" s="5"/>
      <c r="AK46" s="5"/>
      <c r="AL46" s="5"/>
      <c r="AM46" s="107">
        <v>1</v>
      </c>
      <c r="AN46" s="5"/>
      <c r="AO46" s="5"/>
      <c r="AP46" s="5"/>
      <c r="AQ46" s="107"/>
      <c r="AR46" s="5"/>
      <c r="AS46" s="5"/>
      <c r="AT46" s="5"/>
      <c r="AU46" s="107"/>
      <c r="AV46" s="5"/>
      <c r="AW46" s="5"/>
      <c r="AX46" s="5"/>
      <c r="AY46" s="114"/>
      <c r="AZ46" s="5"/>
      <c r="BA46" s="5"/>
      <c r="BB46" s="5"/>
      <c r="BC46" s="114"/>
      <c r="BD46" s="5"/>
      <c r="BE46" s="5"/>
      <c r="BF46" s="5"/>
      <c r="BG46" s="107">
        <f t="shared" si="1"/>
        <v>3</v>
      </c>
      <c r="BH46" s="5">
        <v>1</v>
      </c>
      <c r="BI46" s="43">
        <v>0</v>
      </c>
      <c r="BJ46" s="24">
        <v>0</v>
      </c>
    </row>
    <row r="47" spans="1:62" ht="15">
      <c r="A47" s="118">
        <v>43</v>
      </c>
      <c r="B47" s="39" t="s">
        <v>35</v>
      </c>
      <c r="C47" s="107"/>
      <c r="D47" s="27"/>
      <c r="E47" s="21"/>
      <c r="F47" s="3"/>
      <c r="G47" s="107"/>
      <c r="H47" s="3"/>
      <c r="I47" s="3"/>
      <c r="J47" s="3"/>
      <c r="K47" s="107">
        <v>1</v>
      </c>
      <c r="L47" s="3"/>
      <c r="M47" s="3">
        <v>1</v>
      </c>
      <c r="N47" s="4">
        <v>1</v>
      </c>
      <c r="O47" s="107"/>
      <c r="P47" s="4"/>
      <c r="Q47" s="4"/>
      <c r="R47" s="5"/>
      <c r="S47" s="107"/>
      <c r="T47" s="5"/>
      <c r="U47" s="5"/>
      <c r="V47" s="5"/>
      <c r="W47" s="107"/>
      <c r="X47" s="5"/>
      <c r="Y47" s="5"/>
      <c r="Z47" s="5"/>
      <c r="AA47" s="107"/>
      <c r="AB47" s="5"/>
      <c r="AC47" s="5"/>
      <c r="AD47" s="5"/>
      <c r="AE47" s="107"/>
      <c r="AF47" s="5"/>
      <c r="AG47" s="5"/>
      <c r="AH47" s="5"/>
      <c r="AI47" s="107"/>
      <c r="AJ47" s="5"/>
      <c r="AK47" s="5">
        <v>1</v>
      </c>
      <c r="AL47" s="5">
        <v>1</v>
      </c>
      <c r="AM47" s="107"/>
      <c r="AN47" s="5"/>
      <c r="AO47" s="5">
        <v>1</v>
      </c>
      <c r="AP47" s="5">
        <v>1</v>
      </c>
      <c r="AQ47" s="107"/>
      <c r="AR47" s="5"/>
      <c r="AS47" s="5"/>
      <c r="AT47" s="5"/>
      <c r="AU47" s="107"/>
      <c r="AV47" s="5"/>
      <c r="AW47" s="5"/>
      <c r="AX47" s="5"/>
      <c r="AY47" s="114"/>
      <c r="AZ47" s="5"/>
      <c r="BA47" s="5"/>
      <c r="BB47" s="5"/>
      <c r="BC47" s="114"/>
      <c r="BD47" s="5"/>
      <c r="BE47" s="5"/>
      <c r="BF47" s="5"/>
      <c r="BG47" s="107">
        <f t="shared" si="1"/>
        <v>1</v>
      </c>
      <c r="BH47" s="5">
        <v>0</v>
      </c>
      <c r="BI47" s="43">
        <v>3</v>
      </c>
      <c r="BJ47" s="24">
        <v>3</v>
      </c>
    </row>
    <row r="48" spans="1:62" ht="15">
      <c r="A48" s="118">
        <v>44</v>
      </c>
      <c r="B48" s="39" t="s">
        <v>108</v>
      </c>
      <c r="C48" s="107"/>
      <c r="D48" s="27"/>
      <c r="E48" s="21"/>
      <c r="F48" s="3"/>
      <c r="G48" s="107"/>
      <c r="H48" s="3"/>
      <c r="I48" s="3"/>
      <c r="J48" s="3"/>
      <c r="K48" s="107"/>
      <c r="L48" s="3">
        <v>1</v>
      </c>
      <c r="M48" s="3"/>
      <c r="N48" s="4"/>
      <c r="O48" s="107"/>
      <c r="P48" s="4"/>
      <c r="Q48" s="4"/>
      <c r="R48" s="5"/>
      <c r="S48" s="107"/>
      <c r="T48" s="5"/>
      <c r="U48" s="5"/>
      <c r="V48" s="5"/>
      <c r="W48" s="107"/>
      <c r="X48" s="5"/>
      <c r="Y48" s="5"/>
      <c r="Z48" s="5"/>
      <c r="AA48" s="107"/>
      <c r="AB48" s="5"/>
      <c r="AC48" s="5"/>
      <c r="AD48" s="5"/>
      <c r="AE48" s="107"/>
      <c r="AF48" s="5"/>
      <c r="AG48" s="5"/>
      <c r="AH48" s="5"/>
      <c r="AI48" s="107"/>
      <c r="AJ48" s="5"/>
      <c r="AK48" s="5"/>
      <c r="AL48" s="5"/>
      <c r="AM48" s="107"/>
      <c r="AN48" s="5"/>
      <c r="AO48" s="5"/>
      <c r="AP48" s="5"/>
      <c r="AQ48" s="107"/>
      <c r="AR48" s="5"/>
      <c r="AS48" s="5"/>
      <c r="AT48" s="5"/>
      <c r="AU48" s="107"/>
      <c r="AV48" s="5"/>
      <c r="AW48" s="5"/>
      <c r="AX48" s="5"/>
      <c r="AY48" s="114"/>
      <c r="AZ48" s="5"/>
      <c r="BA48" s="5"/>
      <c r="BB48" s="5"/>
      <c r="BC48" s="114"/>
      <c r="BD48" s="5"/>
      <c r="BE48" s="5"/>
      <c r="BF48" s="5"/>
      <c r="BG48" s="107">
        <f t="shared" si="1"/>
        <v>0</v>
      </c>
      <c r="BH48" s="5">
        <v>1</v>
      </c>
      <c r="BI48" s="43">
        <v>0</v>
      </c>
      <c r="BJ48" s="24">
        <v>0</v>
      </c>
    </row>
    <row r="49" spans="1:62" ht="15">
      <c r="A49" s="118">
        <v>45</v>
      </c>
      <c r="B49" s="39" t="s">
        <v>13</v>
      </c>
      <c r="C49" s="107"/>
      <c r="D49" s="27"/>
      <c r="E49" s="21"/>
      <c r="F49" s="3"/>
      <c r="G49" s="107"/>
      <c r="H49" s="3"/>
      <c r="I49" s="3"/>
      <c r="J49" s="3"/>
      <c r="K49" s="107"/>
      <c r="L49" s="3"/>
      <c r="M49" s="3"/>
      <c r="N49" s="4">
        <v>1</v>
      </c>
      <c r="O49" s="107"/>
      <c r="P49" s="4"/>
      <c r="Q49" s="4"/>
      <c r="R49" s="5"/>
      <c r="S49" s="107">
        <v>1</v>
      </c>
      <c r="T49" s="5"/>
      <c r="U49" s="5"/>
      <c r="V49" s="5"/>
      <c r="W49" s="107"/>
      <c r="X49" s="5"/>
      <c r="Y49" s="5"/>
      <c r="Z49" s="5"/>
      <c r="AA49" s="107"/>
      <c r="AB49" s="5"/>
      <c r="AC49" s="5"/>
      <c r="AD49" s="5"/>
      <c r="AE49" s="107">
        <v>1</v>
      </c>
      <c r="AF49" s="5"/>
      <c r="AG49" s="5"/>
      <c r="AH49" s="5"/>
      <c r="AI49" s="107"/>
      <c r="AJ49" s="5"/>
      <c r="AK49" s="5"/>
      <c r="AL49" s="5"/>
      <c r="AM49" s="107"/>
      <c r="AN49" s="5"/>
      <c r="AO49" s="5"/>
      <c r="AP49" s="5"/>
      <c r="AQ49" s="107"/>
      <c r="AR49" s="5"/>
      <c r="AS49" s="5"/>
      <c r="AT49" s="5"/>
      <c r="AU49" s="107"/>
      <c r="AV49" s="5"/>
      <c r="AW49" s="5"/>
      <c r="AX49" s="5"/>
      <c r="AY49" s="114"/>
      <c r="AZ49" s="5"/>
      <c r="BA49" s="5"/>
      <c r="BB49" s="5"/>
      <c r="BC49" s="114"/>
      <c r="BD49" s="5"/>
      <c r="BE49" s="5"/>
      <c r="BF49" s="5"/>
      <c r="BG49" s="107">
        <f t="shared" si="1"/>
        <v>2</v>
      </c>
      <c r="BH49" s="5">
        <v>0</v>
      </c>
      <c r="BI49" s="43">
        <v>0</v>
      </c>
      <c r="BJ49" s="24">
        <v>1</v>
      </c>
    </row>
    <row r="50" spans="1:62" ht="15">
      <c r="A50" s="118">
        <v>46</v>
      </c>
      <c r="B50" s="39" t="s">
        <v>36</v>
      </c>
      <c r="C50" s="107"/>
      <c r="D50" s="27"/>
      <c r="E50" s="21"/>
      <c r="F50" s="3"/>
      <c r="G50" s="107"/>
      <c r="H50" s="3"/>
      <c r="I50" s="3"/>
      <c r="J50" s="3"/>
      <c r="K50" s="107"/>
      <c r="L50" s="3"/>
      <c r="M50" s="3"/>
      <c r="N50" s="4">
        <v>3</v>
      </c>
      <c r="O50" s="107"/>
      <c r="P50" s="4">
        <v>2</v>
      </c>
      <c r="Q50" s="4"/>
      <c r="R50" s="5">
        <v>2</v>
      </c>
      <c r="S50" s="107"/>
      <c r="T50" s="5"/>
      <c r="U50" s="5"/>
      <c r="V50" s="5">
        <v>1</v>
      </c>
      <c r="W50" s="107"/>
      <c r="X50" s="5"/>
      <c r="Y50" s="5"/>
      <c r="Z50" s="5"/>
      <c r="AA50" s="107"/>
      <c r="AB50" s="5"/>
      <c r="AC50" s="5"/>
      <c r="AD50" s="5"/>
      <c r="AE50" s="107"/>
      <c r="AF50" s="5"/>
      <c r="AG50" s="5"/>
      <c r="AH50" s="5">
        <v>1</v>
      </c>
      <c r="AI50" s="107"/>
      <c r="AJ50" s="5">
        <v>1</v>
      </c>
      <c r="AK50" s="5"/>
      <c r="AL50" s="5"/>
      <c r="AM50" s="107"/>
      <c r="AN50" s="5"/>
      <c r="AO50" s="5"/>
      <c r="AP50" s="5"/>
      <c r="AQ50" s="107"/>
      <c r="AR50" s="5"/>
      <c r="AS50" s="5"/>
      <c r="AT50" s="5"/>
      <c r="AU50" s="107"/>
      <c r="AV50" s="5"/>
      <c r="AW50" s="5"/>
      <c r="AX50" s="5"/>
      <c r="AY50" s="114"/>
      <c r="AZ50" s="5"/>
      <c r="BA50" s="5"/>
      <c r="BB50" s="5"/>
      <c r="BC50" s="114"/>
      <c r="BD50" s="5"/>
      <c r="BE50" s="5"/>
      <c r="BF50" s="5"/>
      <c r="BG50" s="107">
        <f t="shared" si="1"/>
        <v>0</v>
      </c>
      <c r="BH50" s="5">
        <v>3</v>
      </c>
      <c r="BI50" s="43">
        <v>0</v>
      </c>
      <c r="BJ50" s="24">
        <v>7</v>
      </c>
    </row>
    <row r="51" spans="1:62" ht="15">
      <c r="A51" s="118">
        <v>47</v>
      </c>
      <c r="B51" s="39" t="s">
        <v>37</v>
      </c>
      <c r="C51" s="107"/>
      <c r="D51" s="27"/>
      <c r="E51" s="21"/>
      <c r="F51" s="3"/>
      <c r="G51" s="107"/>
      <c r="H51" s="3"/>
      <c r="I51" s="3"/>
      <c r="J51" s="3"/>
      <c r="K51" s="107">
        <v>1</v>
      </c>
      <c r="L51" s="3"/>
      <c r="M51" s="3"/>
      <c r="N51" s="4"/>
      <c r="O51" s="107">
        <v>2</v>
      </c>
      <c r="P51" s="4"/>
      <c r="Q51" s="4">
        <v>1</v>
      </c>
      <c r="R51" s="5"/>
      <c r="S51" s="107"/>
      <c r="T51" s="5"/>
      <c r="U51" s="5">
        <v>1</v>
      </c>
      <c r="V51" s="5"/>
      <c r="W51" s="107"/>
      <c r="X51" s="5"/>
      <c r="Y51" s="5"/>
      <c r="Z51" s="5"/>
      <c r="AA51" s="107"/>
      <c r="AB51" s="5"/>
      <c r="AC51" s="5"/>
      <c r="AD51" s="5"/>
      <c r="AE51" s="107"/>
      <c r="AF51" s="5"/>
      <c r="AG51" s="5"/>
      <c r="AH51" s="5"/>
      <c r="AI51" s="107"/>
      <c r="AJ51" s="5"/>
      <c r="AK51" s="5"/>
      <c r="AL51" s="5"/>
      <c r="AM51" s="107"/>
      <c r="AN51" s="5"/>
      <c r="AO51" s="5"/>
      <c r="AP51" s="5"/>
      <c r="AQ51" s="107"/>
      <c r="AR51" s="5"/>
      <c r="AS51" s="5"/>
      <c r="AT51" s="5"/>
      <c r="AU51" s="107"/>
      <c r="AV51" s="5"/>
      <c r="AW51" s="5"/>
      <c r="AX51" s="5"/>
      <c r="AY51" s="114"/>
      <c r="AZ51" s="5"/>
      <c r="BA51" s="5"/>
      <c r="BB51" s="5"/>
      <c r="BC51" s="114"/>
      <c r="BD51" s="5"/>
      <c r="BE51" s="5"/>
      <c r="BF51" s="5"/>
      <c r="BG51" s="107">
        <f t="shared" si="1"/>
        <v>3</v>
      </c>
      <c r="BH51" s="5">
        <v>0</v>
      </c>
      <c r="BI51" s="43">
        <v>2</v>
      </c>
      <c r="BJ51" s="24">
        <v>0</v>
      </c>
    </row>
    <row r="52" spans="1:62" ht="15">
      <c r="A52" s="118">
        <v>48</v>
      </c>
      <c r="B52" s="39" t="s">
        <v>38</v>
      </c>
      <c r="C52" s="107"/>
      <c r="D52" s="27"/>
      <c r="E52" s="21"/>
      <c r="F52" s="3"/>
      <c r="G52" s="107"/>
      <c r="H52" s="3"/>
      <c r="I52" s="3"/>
      <c r="J52" s="3"/>
      <c r="K52" s="107"/>
      <c r="L52" s="3"/>
      <c r="M52" s="3"/>
      <c r="N52" s="4">
        <v>1</v>
      </c>
      <c r="O52" s="107">
        <v>1</v>
      </c>
      <c r="P52" s="4">
        <v>1</v>
      </c>
      <c r="Q52" s="4"/>
      <c r="R52" s="5">
        <v>1</v>
      </c>
      <c r="S52" s="107">
        <v>1</v>
      </c>
      <c r="T52" s="5"/>
      <c r="U52" s="5"/>
      <c r="V52" s="5"/>
      <c r="W52" s="107"/>
      <c r="X52" s="5"/>
      <c r="Y52" s="5"/>
      <c r="Z52" s="5"/>
      <c r="AA52" s="107"/>
      <c r="AB52" s="5"/>
      <c r="AC52" s="5"/>
      <c r="AD52" s="5"/>
      <c r="AE52" s="107"/>
      <c r="AF52" s="5">
        <v>1</v>
      </c>
      <c r="AG52" s="5"/>
      <c r="AH52" s="5">
        <v>1</v>
      </c>
      <c r="AI52" s="107"/>
      <c r="AJ52" s="5"/>
      <c r="AK52" s="5"/>
      <c r="AL52" s="5"/>
      <c r="AM52" s="107"/>
      <c r="AN52" s="5"/>
      <c r="AO52" s="5"/>
      <c r="AP52" s="5"/>
      <c r="AQ52" s="107"/>
      <c r="AR52" s="5"/>
      <c r="AS52" s="5"/>
      <c r="AT52" s="5"/>
      <c r="AU52" s="107"/>
      <c r="AV52" s="5"/>
      <c r="AW52" s="5"/>
      <c r="AX52" s="5"/>
      <c r="AY52" s="114"/>
      <c r="AZ52" s="5"/>
      <c r="BA52" s="5"/>
      <c r="BB52" s="5"/>
      <c r="BC52" s="114"/>
      <c r="BD52" s="5"/>
      <c r="BE52" s="5"/>
      <c r="BF52" s="5"/>
      <c r="BG52" s="107">
        <f t="shared" si="1"/>
        <v>2</v>
      </c>
      <c r="BH52" s="5">
        <v>2</v>
      </c>
      <c r="BI52" s="43">
        <v>0</v>
      </c>
      <c r="BJ52" s="24">
        <v>3</v>
      </c>
    </row>
    <row r="53" spans="1:62" ht="15">
      <c r="A53" s="118">
        <v>49</v>
      </c>
      <c r="B53" s="39" t="s">
        <v>39</v>
      </c>
      <c r="C53" s="107"/>
      <c r="D53" s="27"/>
      <c r="E53" s="21"/>
      <c r="F53" s="3"/>
      <c r="G53" s="107"/>
      <c r="H53" s="3"/>
      <c r="I53" s="3"/>
      <c r="J53" s="3"/>
      <c r="K53" s="107"/>
      <c r="L53" s="3">
        <v>1</v>
      </c>
      <c r="M53" s="3"/>
      <c r="N53" s="4">
        <v>1</v>
      </c>
      <c r="O53" s="107"/>
      <c r="P53" s="4">
        <v>5</v>
      </c>
      <c r="Q53" s="4">
        <v>1</v>
      </c>
      <c r="R53" s="5">
        <v>2</v>
      </c>
      <c r="S53" s="107"/>
      <c r="T53" s="5">
        <v>1</v>
      </c>
      <c r="U53" s="5"/>
      <c r="V53" s="5">
        <v>1</v>
      </c>
      <c r="W53" s="107"/>
      <c r="X53" s="5"/>
      <c r="Y53" s="5"/>
      <c r="Z53" s="5"/>
      <c r="AA53" s="107"/>
      <c r="AB53" s="5"/>
      <c r="AC53" s="5"/>
      <c r="AD53" s="5"/>
      <c r="AE53" s="107">
        <v>1</v>
      </c>
      <c r="AF53" s="5"/>
      <c r="AG53" s="5"/>
      <c r="AH53" s="5"/>
      <c r="AI53" s="107"/>
      <c r="AJ53" s="5"/>
      <c r="AK53" s="5"/>
      <c r="AL53" s="5">
        <v>1</v>
      </c>
      <c r="AM53" s="107"/>
      <c r="AN53" s="5"/>
      <c r="AO53" s="5"/>
      <c r="AP53" s="5"/>
      <c r="AQ53" s="107"/>
      <c r="AR53" s="5"/>
      <c r="AS53" s="5"/>
      <c r="AT53" s="5"/>
      <c r="AU53" s="107"/>
      <c r="AV53" s="5"/>
      <c r="AW53" s="5"/>
      <c r="AX53" s="5"/>
      <c r="AY53" s="114"/>
      <c r="AZ53" s="5"/>
      <c r="BA53" s="5"/>
      <c r="BB53" s="5"/>
      <c r="BC53" s="114"/>
      <c r="BD53" s="5"/>
      <c r="BE53" s="5"/>
      <c r="BF53" s="5"/>
      <c r="BG53" s="107">
        <f t="shared" si="1"/>
        <v>1</v>
      </c>
      <c r="BH53" s="5">
        <v>7</v>
      </c>
      <c r="BI53" s="43">
        <v>1</v>
      </c>
      <c r="BJ53" s="24">
        <v>5</v>
      </c>
    </row>
    <row r="54" spans="1:62" ht="15">
      <c r="A54" s="118">
        <v>50</v>
      </c>
      <c r="B54" s="39" t="s">
        <v>40</v>
      </c>
      <c r="C54" s="107"/>
      <c r="D54" s="27"/>
      <c r="E54" s="21"/>
      <c r="F54" s="3"/>
      <c r="G54" s="107"/>
      <c r="H54" s="3"/>
      <c r="I54" s="3"/>
      <c r="J54" s="3"/>
      <c r="K54" s="107">
        <v>1</v>
      </c>
      <c r="L54" s="3"/>
      <c r="M54" s="3"/>
      <c r="N54" s="4">
        <v>1</v>
      </c>
      <c r="O54" s="107"/>
      <c r="P54" s="4"/>
      <c r="Q54" s="4">
        <v>1</v>
      </c>
      <c r="R54" s="5"/>
      <c r="S54" s="107"/>
      <c r="T54" s="5"/>
      <c r="U54" s="5"/>
      <c r="V54" s="5"/>
      <c r="W54" s="107"/>
      <c r="X54" s="5"/>
      <c r="Y54" s="5"/>
      <c r="Z54" s="5"/>
      <c r="AA54" s="107"/>
      <c r="AB54" s="5"/>
      <c r="AC54" s="5"/>
      <c r="AD54" s="5"/>
      <c r="AE54" s="107"/>
      <c r="AF54" s="5"/>
      <c r="AG54" s="5"/>
      <c r="AH54" s="5">
        <v>1</v>
      </c>
      <c r="AI54" s="107"/>
      <c r="AJ54" s="5"/>
      <c r="AK54" s="5"/>
      <c r="AL54" s="5">
        <v>1</v>
      </c>
      <c r="AM54" s="107"/>
      <c r="AN54" s="5"/>
      <c r="AO54" s="5"/>
      <c r="AP54" s="5"/>
      <c r="AQ54" s="107"/>
      <c r="AR54" s="5"/>
      <c r="AS54" s="5"/>
      <c r="AT54" s="5"/>
      <c r="AU54" s="107"/>
      <c r="AV54" s="5"/>
      <c r="AW54" s="5"/>
      <c r="AX54" s="5"/>
      <c r="AY54" s="114"/>
      <c r="AZ54" s="5"/>
      <c r="BA54" s="5"/>
      <c r="BB54" s="5"/>
      <c r="BC54" s="114"/>
      <c r="BD54" s="5"/>
      <c r="BE54" s="5"/>
      <c r="BF54" s="5"/>
      <c r="BG54" s="107">
        <f t="shared" si="1"/>
        <v>1</v>
      </c>
      <c r="BH54" s="5">
        <v>0</v>
      </c>
      <c r="BI54" s="43">
        <v>1</v>
      </c>
      <c r="BJ54" s="24">
        <v>3</v>
      </c>
    </row>
    <row r="55" spans="1:62" ht="15">
      <c r="A55" s="118">
        <v>51</v>
      </c>
      <c r="B55" s="39" t="s">
        <v>41</v>
      </c>
      <c r="C55" s="107"/>
      <c r="D55" s="27"/>
      <c r="E55" s="21"/>
      <c r="F55" s="3"/>
      <c r="G55" s="107"/>
      <c r="H55" s="3"/>
      <c r="I55" s="3"/>
      <c r="J55" s="3"/>
      <c r="K55" s="107"/>
      <c r="L55" s="3"/>
      <c r="M55" s="3">
        <v>1</v>
      </c>
      <c r="N55" s="4"/>
      <c r="O55" s="107"/>
      <c r="P55" s="4">
        <v>2</v>
      </c>
      <c r="Q55" s="4"/>
      <c r="R55" s="5"/>
      <c r="S55" s="107"/>
      <c r="T55" s="5"/>
      <c r="U55" s="5"/>
      <c r="V55" s="5"/>
      <c r="W55" s="107"/>
      <c r="X55" s="5"/>
      <c r="Y55" s="5"/>
      <c r="Z55" s="5"/>
      <c r="AA55" s="107"/>
      <c r="AB55" s="5"/>
      <c r="AC55" s="5"/>
      <c r="AD55" s="5"/>
      <c r="AE55" s="107"/>
      <c r="AF55" s="5"/>
      <c r="AG55" s="5"/>
      <c r="AH55" s="5"/>
      <c r="AI55" s="107"/>
      <c r="AJ55" s="5"/>
      <c r="AK55" s="5">
        <v>1</v>
      </c>
      <c r="AL55" s="5"/>
      <c r="AM55" s="107"/>
      <c r="AN55" s="5"/>
      <c r="AO55" s="5"/>
      <c r="AP55" s="5"/>
      <c r="AQ55" s="107"/>
      <c r="AR55" s="5"/>
      <c r="AS55" s="5"/>
      <c r="AT55" s="5"/>
      <c r="AU55" s="107">
        <v>1</v>
      </c>
      <c r="AV55" s="5"/>
      <c r="AW55" s="5"/>
      <c r="AX55" s="5"/>
      <c r="AY55" s="114"/>
      <c r="AZ55" s="5"/>
      <c r="BA55" s="5"/>
      <c r="BB55" s="5"/>
      <c r="BC55" s="114"/>
      <c r="BD55" s="5"/>
      <c r="BE55" s="5"/>
      <c r="BF55" s="5"/>
      <c r="BG55" s="107">
        <f t="shared" si="1"/>
        <v>1</v>
      </c>
      <c r="BH55" s="5">
        <v>2</v>
      </c>
      <c r="BI55" s="43">
        <v>2</v>
      </c>
      <c r="BJ55" s="24">
        <v>0</v>
      </c>
    </row>
    <row r="56" spans="1:62" ht="15">
      <c r="A56" s="118">
        <v>52</v>
      </c>
      <c r="B56" s="42" t="s">
        <v>14</v>
      </c>
      <c r="C56" s="107"/>
      <c r="D56" s="52"/>
      <c r="E56" s="21"/>
      <c r="F56" s="3"/>
      <c r="G56" s="107"/>
      <c r="H56" s="3"/>
      <c r="I56" s="3"/>
      <c r="J56" s="3"/>
      <c r="K56" s="107">
        <v>1</v>
      </c>
      <c r="L56" s="3"/>
      <c r="M56" s="3"/>
      <c r="N56" s="4"/>
      <c r="O56" s="107">
        <v>1</v>
      </c>
      <c r="P56" s="4">
        <v>1</v>
      </c>
      <c r="Q56" s="4"/>
      <c r="R56" s="5"/>
      <c r="S56" s="107"/>
      <c r="T56" s="5"/>
      <c r="U56" s="5"/>
      <c r="V56" s="5"/>
      <c r="W56" s="107"/>
      <c r="X56" s="5"/>
      <c r="Y56" s="5"/>
      <c r="Z56" s="5"/>
      <c r="AA56" s="107"/>
      <c r="AB56" s="5"/>
      <c r="AC56" s="5"/>
      <c r="AD56" s="5"/>
      <c r="AE56" s="107"/>
      <c r="AF56" s="5"/>
      <c r="AG56" s="5"/>
      <c r="AH56" s="5"/>
      <c r="AI56" s="107"/>
      <c r="AJ56" s="5"/>
      <c r="AK56" s="5">
        <v>1</v>
      </c>
      <c r="AL56" s="5"/>
      <c r="AM56" s="107"/>
      <c r="AN56" s="5">
        <v>1</v>
      </c>
      <c r="AO56" s="5">
        <v>1</v>
      </c>
      <c r="AP56" s="5"/>
      <c r="AQ56" s="107"/>
      <c r="AR56" s="5"/>
      <c r="AS56" s="5"/>
      <c r="AT56" s="5"/>
      <c r="AU56" s="107"/>
      <c r="AV56" s="5"/>
      <c r="AW56" s="5"/>
      <c r="AX56" s="5"/>
      <c r="AY56" s="114"/>
      <c r="AZ56" s="5"/>
      <c r="BA56" s="5"/>
      <c r="BB56" s="5"/>
      <c r="BC56" s="114"/>
      <c r="BD56" s="5"/>
      <c r="BE56" s="5"/>
      <c r="BF56" s="5"/>
      <c r="BG56" s="107">
        <f t="shared" si="1"/>
        <v>2</v>
      </c>
      <c r="BH56" s="5">
        <v>2</v>
      </c>
      <c r="BI56" s="43">
        <v>2</v>
      </c>
      <c r="BJ56" s="24">
        <v>0</v>
      </c>
    </row>
    <row r="57" spans="1:62" ht="15">
      <c r="A57" s="118">
        <v>53</v>
      </c>
      <c r="B57" s="39" t="s">
        <v>42</v>
      </c>
      <c r="C57" s="107"/>
      <c r="D57" s="27"/>
      <c r="E57" s="21"/>
      <c r="F57" s="3"/>
      <c r="G57" s="107"/>
      <c r="H57" s="3"/>
      <c r="I57" s="3">
        <v>1</v>
      </c>
      <c r="J57" s="3"/>
      <c r="K57" s="107"/>
      <c r="L57" s="3"/>
      <c r="M57" s="3"/>
      <c r="N57" s="4"/>
      <c r="O57" s="107">
        <v>1</v>
      </c>
      <c r="P57" s="4"/>
      <c r="Q57" s="4">
        <v>1</v>
      </c>
      <c r="R57" s="5">
        <v>1</v>
      </c>
      <c r="S57" s="107"/>
      <c r="T57" s="5"/>
      <c r="U57" s="5"/>
      <c r="V57" s="5"/>
      <c r="W57" s="107"/>
      <c r="X57" s="5"/>
      <c r="Y57" s="5"/>
      <c r="Z57" s="5"/>
      <c r="AA57" s="107"/>
      <c r="AB57" s="5"/>
      <c r="AC57" s="5"/>
      <c r="AD57" s="5"/>
      <c r="AE57" s="107"/>
      <c r="AF57" s="5"/>
      <c r="AG57" s="5"/>
      <c r="AH57" s="5"/>
      <c r="AI57" s="107"/>
      <c r="AJ57" s="5"/>
      <c r="AK57" s="5"/>
      <c r="AL57" s="5"/>
      <c r="AM57" s="107"/>
      <c r="AN57" s="5"/>
      <c r="AO57" s="5">
        <v>1</v>
      </c>
      <c r="AP57" s="5"/>
      <c r="AQ57" s="107"/>
      <c r="AR57" s="5"/>
      <c r="AS57" s="5"/>
      <c r="AT57" s="5"/>
      <c r="AU57" s="107"/>
      <c r="AV57" s="5"/>
      <c r="AW57" s="5"/>
      <c r="AX57" s="5"/>
      <c r="AY57" s="114"/>
      <c r="AZ57" s="5"/>
      <c r="BA57" s="5"/>
      <c r="BB57" s="5"/>
      <c r="BC57" s="114"/>
      <c r="BD57" s="5"/>
      <c r="BE57" s="5"/>
      <c r="BF57" s="5"/>
      <c r="BG57" s="107">
        <f t="shared" si="1"/>
        <v>1</v>
      </c>
      <c r="BH57" s="5">
        <v>0</v>
      </c>
      <c r="BI57" s="43">
        <v>3</v>
      </c>
      <c r="BJ57" s="24">
        <v>1</v>
      </c>
    </row>
    <row r="58" spans="1:62" ht="15">
      <c r="A58" s="118">
        <v>54</v>
      </c>
      <c r="B58" s="39" t="s">
        <v>43</v>
      </c>
      <c r="C58" s="107"/>
      <c r="D58" s="27"/>
      <c r="E58" s="21"/>
      <c r="F58" s="3"/>
      <c r="G58" s="107"/>
      <c r="H58" s="3"/>
      <c r="I58" s="3"/>
      <c r="J58" s="3"/>
      <c r="K58" s="107"/>
      <c r="L58" s="3">
        <v>1</v>
      </c>
      <c r="M58" s="3"/>
      <c r="N58" s="4">
        <v>1</v>
      </c>
      <c r="O58" s="107">
        <v>2</v>
      </c>
      <c r="P58" s="4"/>
      <c r="Q58" s="4"/>
      <c r="R58" s="5"/>
      <c r="S58" s="107"/>
      <c r="T58" s="5"/>
      <c r="U58" s="5"/>
      <c r="V58" s="5"/>
      <c r="W58" s="107"/>
      <c r="X58" s="5"/>
      <c r="Y58" s="5"/>
      <c r="Z58" s="5"/>
      <c r="AA58" s="107"/>
      <c r="AB58" s="5"/>
      <c r="AC58" s="5"/>
      <c r="AD58" s="5"/>
      <c r="AE58" s="107"/>
      <c r="AF58" s="5"/>
      <c r="AG58" s="5"/>
      <c r="AH58" s="5"/>
      <c r="AI58" s="107"/>
      <c r="AJ58" s="5"/>
      <c r="AK58" s="5"/>
      <c r="AL58" s="5"/>
      <c r="AM58" s="107"/>
      <c r="AN58" s="5"/>
      <c r="AO58" s="5"/>
      <c r="AP58" s="5"/>
      <c r="AQ58" s="107"/>
      <c r="AR58" s="5"/>
      <c r="AS58" s="5"/>
      <c r="AT58" s="5"/>
      <c r="AU58" s="107"/>
      <c r="AV58" s="5"/>
      <c r="AW58" s="5"/>
      <c r="AX58" s="5"/>
      <c r="AY58" s="114"/>
      <c r="AZ58" s="5"/>
      <c r="BA58" s="5"/>
      <c r="BB58" s="5"/>
      <c r="BC58" s="114"/>
      <c r="BD58" s="5"/>
      <c r="BE58" s="5"/>
      <c r="BF58" s="5"/>
      <c r="BG58" s="107">
        <f t="shared" si="1"/>
        <v>2</v>
      </c>
      <c r="BH58" s="5">
        <v>1</v>
      </c>
      <c r="BI58" s="43">
        <v>0</v>
      </c>
      <c r="BJ58" s="24">
        <v>1</v>
      </c>
    </row>
    <row r="59" spans="1:62" ht="15">
      <c r="A59" s="118">
        <v>55</v>
      </c>
      <c r="B59" s="39" t="s">
        <v>44</v>
      </c>
      <c r="C59" s="107"/>
      <c r="D59" s="27"/>
      <c r="E59" s="21"/>
      <c r="F59" s="3"/>
      <c r="G59" s="107"/>
      <c r="H59" s="3"/>
      <c r="I59" s="3"/>
      <c r="J59" s="3"/>
      <c r="K59" s="107"/>
      <c r="L59" s="3"/>
      <c r="M59" s="3"/>
      <c r="N59" s="4"/>
      <c r="O59" s="107"/>
      <c r="P59" s="4"/>
      <c r="Q59" s="4"/>
      <c r="R59" s="5"/>
      <c r="S59" s="107"/>
      <c r="T59" s="5"/>
      <c r="U59" s="5"/>
      <c r="V59" s="5"/>
      <c r="W59" s="107"/>
      <c r="X59" s="5"/>
      <c r="Y59" s="5"/>
      <c r="Z59" s="5"/>
      <c r="AA59" s="107"/>
      <c r="AB59" s="5"/>
      <c r="AC59" s="5"/>
      <c r="AD59" s="5"/>
      <c r="AE59" s="107"/>
      <c r="AF59" s="5"/>
      <c r="AG59" s="5"/>
      <c r="AH59" s="5"/>
      <c r="AI59" s="107"/>
      <c r="AJ59" s="5"/>
      <c r="AK59" s="5"/>
      <c r="AL59" s="5"/>
      <c r="AM59" s="107"/>
      <c r="AN59" s="5"/>
      <c r="AO59" s="5"/>
      <c r="AP59" s="5"/>
      <c r="AQ59" s="107"/>
      <c r="AR59" s="5"/>
      <c r="AS59" s="5"/>
      <c r="AT59" s="5"/>
      <c r="AU59" s="107"/>
      <c r="AV59" s="5"/>
      <c r="AW59" s="5"/>
      <c r="AX59" s="5"/>
      <c r="AY59" s="114"/>
      <c r="AZ59" s="5"/>
      <c r="BA59" s="5"/>
      <c r="BB59" s="5"/>
      <c r="BC59" s="114"/>
      <c r="BD59" s="5"/>
      <c r="BE59" s="5"/>
      <c r="BF59" s="5"/>
      <c r="BG59" s="107">
        <f t="shared" si="1"/>
        <v>0</v>
      </c>
      <c r="BH59" s="5">
        <v>0</v>
      </c>
      <c r="BI59" s="43">
        <v>0</v>
      </c>
      <c r="BJ59" s="24">
        <v>0</v>
      </c>
    </row>
    <row r="60" spans="1:62" ht="25.5">
      <c r="A60" s="118">
        <v>56</v>
      </c>
      <c r="B60" s="39" t="s">
        <v>45</v>
      </c>
      <c r="C60" s="107"/>
      <c r="D60" s="27"/>
      <c r="E60" s="21"/>
      <c r="F60" s="3"/>
      <c r="G60" s="107"/>
      <c r="H60" s="3"/>
      <c r="I60" s="62">
        <v>1</v>
      </c>
      <c r="J60" s="3"/>
      <c r="K60" s="107">
        <v>1</v>
      </c>
      <c r="L60" s="3"/>
      <c r="M60" s="3"/>
      <c r="N60" s="4">
        <v>3</v>
      </c>
      <c r="O60" s="107">
        <v>3</v>
      </c>
      <c r="P60" s="4">
        <v>1</v>
      </c>
      <c r="Q60" s="4">
        <v>1</v>
      </c>
      <c r="R60" s="5"/>
      <c r="S60" s="107"/>
      <c r="T60" s="5"/>
      <c r="U60" s="5">
        <v>1</v>
      </c>
      <c r="V60" s="5"/>
      <c r="W60" s="107"/>
      <c r="X60" s="5"/>
      <c r="Y60" s="5"/>
      <c r="Z60" s="5"/>
      <c r="AA60" s="107"/>
      <c r="AB60" s="5"/>
      <c r="AC60" s="5"/>
      <c r="AD60" s="5"/>
      <c r="AE60" s="107"/>
      <c r="AF60" s="5"/>
      <c r="AG60" s="5">
        <v>1</v>
      </c>
      <c r="AH60" s="5"/>
      <c r="AI60" s="107">
        <v>1</v>
      </c>
      <c r="AJ60" s="5">
        <v>1</v>
      </c>
      <c r="AK60" s="5">
        <v>1</v>
      </c>
      <c r="AL60" s="5"/>
      <c r="AM60" s="107"/>
      <c r="AN60" s="5"/>
      <c r="AO60" s="5"/>
      <c r="AP60" s="5">
        <v>1</v>
      </c>
      <c r="AQ60" s="107"/>
      <c r="AR60" s="5"/>
      <c r="AS60" s="5"/>
      <c r="AT60" s="5"/>
      <c r="AU60" s="107"/>
      <c r="AV60" s="5"/>
      <c r="AW60" s="5"/>
      <c r="AX60" s="5"/>
      <c r="AY60" s="114"/>
      <c r="AZ60" s="5"/>
      <c r="BA60" s="5"/>
      <c r="BB60" s="5"/>
      <c r="BC60" s="114"/>
      <c r="BD60" s="5"/>
      <c r="BE60" s="5"/>
      <c r="BF60" s="5"/>
      <c r="BG60" s="107">
        <f t="shared" si="1"/>
        <v>5</v>
      </c>
      <c r="BH60" s="5">
        <v>2</v>
      </c>
      <c r="BI60" s="43" t="s">
        <v>133</v>
      </c>
      <c r="BJ60" s="24">
        <v>4</v>
      </c>
    </row>
    <row r="61" spans="1:62" ht="14.25" customHeight="1">
      <c r="A61" s="118">
        <v>57</v>
      </c>
      <c r="B61" s="39" t="s">
        <v>109</v>
      </c>
      <c r="C61" s="107"/>
      <c r="D61" s="27"/>
      <c r="E61" s="21"/>
      <c r="F61" s="3"/>
      <c r="G61" s="107"/>
      <c r="H61" s="3"/>
      <c r="I61" s="3"/>
      <c r="J61" s="3"/>
      <c r="K61" s="107"/>
      <c r="L61" s="3"/>
      <c r="M61" s="3">
        <v>3</v>
      </c>
      <c r="N61" s="4">
        <v>1</v>
      </c>
      <c r="O61" s="107"/>
      <c r="P61" s="4"/>
      <c r="Q61" s="4">
        <v>1</v>
      </c>
      <c r="R61" s="5"/>
      <c r="S61" s="107"/>
      <c r="T61" s="5"/>
      <c r="U61" s="5"/>
      <c r="V61" s="5"/>
      <c r="W61" s="107"/>
      <c r="X61" s="5"/>
      <c r="Y61" s="5"/>
      <c r="Z61" s="5"/>
      <c r="AA61" s="107"/>
      <c r="AB61" s="5"/>
      <c r="AC61" s="5"/>
      <c r="AD61" s="5"/>
      <c r="AE61" s="107"/>
      <c r="AF61" s="5"/>
      <c r="AG61" s="5"/>
      <c r="AH61" s="5"/>
      <c r="AI61" s="107"/>
      <c r="AJ61" s="5"/>
      <c r="AK61" s="5">
        <v>1</v>
      </c>
      <c r="AL61" s="5"/>
      <c r="AM61" s="107"/>
      <c r="AN61" s="5"/>
      <c r="AO61" s="5"/>
      <c r="AP61" s="5"/>
      <c r="AQ61" s="107"/>
      <c r="AR61" s="5"/>
      <c r="AS61" s="5"/>
      <c r="AT61" s="5"/>
      <c r="AU61" s="107"/>
      <c r="AV61" s="5"/>
      <c r="AW61" s="5"/>
      <c r="AX61" s="5"/>
      <c r="AY61" s="114"/>
      <c r="AZ61" s="5"/>
      <c r="BA61" s="5"/>
      <c r="BB61" s="5"/>
      <c r="BC61" s="114"/>
      <c r="BD61" s="5"/>
      <c r="BE61" s="5"/>
      <c r="BF61" s="5"/>
      <c r="BG61" s="107">
        <f t="shared" si="1"/>
        <v>0</v>
      </c>
      <c r="BH61" s="5">
        <v>0</v>
      </c>
      <c r="BI61" s="43">
        <v>5</v>
      </c>
      <c r="BJ61" s="24">
        <v>1</v>
      </c>
    </row>
    <row r="62" spans="1:62" ht="15">
      <c r="A62" s="118">
        <v>58</v>
      </c>
      <c r="B62" s="39" t="s">
        <v>46</v>
      </c>
      <c r="C62" s="107"/>
      <c r="D62" s="27"/>
      <c r="E62" s="21"/>
      <c r="F62" s="3"/>
      <c r="G62" s="107"/>
      <c r="H62" s="3"/>
      <c r="I62" s="3"/>
      <c r="J62" s="3"/>
      <c r="K62" s="107"/>
      <c r="L62" s="3"/>
      <c r="M62" s="3">
        <v>1</v>
      </c>
      <c r="N62" s="4">
        <v>4</v>
      </c>
      <c r="O62" s="107"/>
      <c r="P62" s="4">
        <v>4</v>
      </c>
      <c r="Q62" s="4">
        <v>1</v>
      </c>
      <c r="R62" s="5"/>
      <c r="S62" s="107"/>
      <c r="T62" s="5"/>
      <c r="U62" s="5"/>
      <c r="V62" s="5">
        <v>1</v>
      </c>
      <c r="W62" s="107"/>
      <c r="X62" s="5"/>
      <c r="Y62" s="5"/>
      <c r="Z62" s="5"/>
      <c r="AA62" s="107"/>
      <c r="AB62" s="5"/>
      <c r="AC62" s="5"/>
      <c r="AD62" s="5"/>
      <c r="AE62" s="107"/>
      <c r="AF62" s="5"/>
      <c r="AG62" s="5"/>
      <c r="AH62" s="5"/>
      <c r="AI62" s="107"/>
      <c r="AJ62" s="5"/>
      <c r="AK62" s="5"/>
      <c r="AL62" s="5"/>
      <c r="AM62" s="107"/>
      <c r="AN62" s="5"/>
      <c r="AO62" s="5"/>
      <c r="AP62" s="5"/>
      <c r="AQ62" s="107"/>
      <c r="AR62" s="5"/>
      <c r="AS62" s="5"/>
      <c r="AT62" s="5"/>
      <c r="AU62" s="107"/>
      <c r="AV62" s="5"/>
      <c r="AW62" s="5"/>
      <c r="AX62" s="5"/>
      <c r="AY62" s="114"/>
      <c r="AZ62" s="5"/>
      <c r="BA62" s="5"/>
      <c r="BB62" s="5"/>
      <c r="BC62" s="114"/>
      <c r="BD62" s="5"/>
      <c r="BE62" s="5"/>
      <c r="BF62" s="5"/>
      <c r="BG62" s="107">
        <f t="shared" si="1"/>
        <v>0</v>
      </c>
      <c r="BH62" s="5">
        <v>4</v>
      </c>
      <c r="BI62" s="43">
        <v>2</v>
      </c>
      <c r="BJ62" s="24">
        <v>5</v>
      </c>
    </row>
    <row r="63" spans="1:62" ht="15">
      <c r="A63" s="118">
        <v>59</v>
      </c>
      <c r="B63" s="39" t="s">
        <v>100</v>
      </c>
      <c r="C63" s="107"/>
      <c r="D63" s="27"/>
      <c r="E63" s="21"/>
      <c r="F63" s="3"/>
      <c r="G63" s="107"/>
      <c r="H63" s="3"/>
      <c r="I63" s="3"/>
      <c r="J63" s="3"/>
      <c r="K63" s="107"/>
      <c r="L63" s="3"/>
      <c r="M63" s="3"/>
      <c r="N63" s="4">
        <v>1</v>
      </c>
      <c r="O63" s="107"/>
      <c r="P63" s="4"/>
      <c r="Q63" s="4">
        <v>1</v>
      </c>
      <c r="R63" s="5">
        <v>1</v>
      </c>
      <c r="S63" s="107"/>
      <c r="T63" s="5"/>
      <c r="U63" s="5"/>
      <c r="V63" s="5"/>
      <c r="W63" s="107"/>
      <c r="X63" s="5"/>
      <c r="Y63" s="5"/>
      <c r="Z63" s="5"/>
      <c r="AA63" s="107"/>
      <c r="AB63" s="5"/>
      <c r="AC63" s="5"/>
      <c r="AD63" s="5"/>
      <c r="AE63" s="107"/>
      <c r="AF63" s="5"/>
      <c r="AG63" s="5"/>
      <c r="AH63" s="5"/>
      <c r="AI63" s="107"/>
      <c r="AJ63" s="5"/>
      <c r="AK63" s="5"/>
      <c r="AL63" s="24"/>
      <c r="AM63" s="107"/>
      <c r="AN63" s="5"/>
      <c r="AO63" s="5"/>
      <c r="AP63" s="5"/>
      <c r="AQ63" s="107"/>
      <c r="AR63" s="5"/>
      <c r="AS63" s="5"/>
      <c r="AT63" s="5"/>
      <c r="AU63" s="107"/>
      <c r="AV63" s="5"/>
      <c r="AW63" s="5"/>
      <c r="AX63" s="5"/>
      <c r="AY63" s="114"/>
      <c r="AZ63" s="5"/>
      <c r="BA63" s="5"/>
      <c r="BB63" s="5"/>
      <c r="BC63" s="114"/>
      <c r="BD63" s="5"/>
      <c r="BE63" s="5"/>
      <c r="BF63" s="5"/>
      <c r="BG63" s="107">
        <f aca="true" t="shared" si="2" ref="BG63:BG85">SUM(C63,G63,K63,O63,S63,W63,AA63,AE63,AI63,AM63,AQ63,AU63,AY63,BC63)</f>
        <v>0</v>
      </c>
      <c r="BH63" s="5">
        <v>0</v>
      </c>
      <c r="BI63" s="43">
        <v>1</v>
      </c>
      <c r="BJ63" s="24">
        <v>2</v>
      </c>
    </row>
    <row r="64" spans="1:62" ht="15">
      <c r="A64" s="118">
        <v>60</v>
      </c>
      <c r="B64" s="39" t="s">
        <v>47</v>
      </c>
      <c r="C64" s="107"/>
      <c r="D64" s="27"/>
      <c r="E64" s="21"/>
      <c r="F64" s="3"/>
      <c r="G64" s="107"/>
      <c r="H64" s="3"/>
      <c r="I64" s="3"/>
      <c r="J64" s="3"/>
      <c r="K64" s="107"/>
      <c r="L64" s="3"/>
      <c r="M64" s="3">
        <v>1</v>
      </c>
      <c r="N64" s="4">
        <v>1</v>
      </c>
      <c r="O64" s="107"/>
      <c r="P64" s="5"/>
      <c r="Q64" s="5"/>
      <c r="R64" s="5"/>
      <c r="S64" s="107"/>
      <c r="T64" s="5"/>
      <c r="U64" s="5"/>
      <c r="V64" s="5"/>
      <c r="W64" s="107"/>
      <c r="X64" s="5"/>
      <c r="Y64" s="5"/>
      <c r="Z64" s="5"/>
      <c r="AA64" s="107"/>
      <c r="AB64" s="5"/>
      <c r="AC64" s="5"/>
      <c r="AD64" s="5"/>
      <c r="AE64" s="107"/>
      <c r="AF64" s="5"/>
      <c r="AG64" s="5"/>
      <c r="AH64" s="5"/>
      <c r="AI64" s="107"/>
      <c r="AJ64" s="5"/>
      <c r="AK64" s="5"/>
      <c r="AL64" s="5"/>
      <c r="AM64" s="107"/>
      <c r="AN64" s="5"/>
      <c r="AO64" s="5"/>
      <c r="AP64" s="5">
        <v>1</v>
      </c>
      <c r="AQ64" s="107"/>
      <c r="AR64" s="5"/>
      <c r="AS64" s="5"/>
      <c r="AT64" s="5"/>
      <c r="AU64" s="107"/>
      <c r="AV64" s="5"/>
      <c r="AW64" s="5"/>
      <c r="AX64" s="5"/>
      <c r="AY64" s="114"/>
      <c r="AZ64" s="5"/>
      <c r="BA64" s="5"/>
      <c r="BB64" s="5"/>
      <c r="BC64" s="114"/>
      <c r="BD64" s="5"/>
      <c r="BE64" s="5"/>
      <c r="BF64" s="5"/>
      <c r="BG64" s="107">
        <f t="shared" si="2"/>
        <v>0</v>
      </c>
      <c r="BH64" s="5">
        <v>0</v>
      </c>
      <c r="BI64" s="43">
        <v>1</v>
      </c>
      <c r="BJ64" s="24">
        <v>2</v>
      </c>
    </row>
    <row r="65" spans="1:62" ht="15">
      <c r="A65" s="118">
        <v>61</v>
      </c>
      <c r="B65" s="39" t="s">
        <v>48</v>
      </c>
      <c r="C65" s="107"/>
      <c r="D65" s="27"/>
      <c r="E65" s="21"/>
      <c r="F65" s="3"/>
      <c r="G65" s="107"/>
      <c r="H65" s="3"/>
      <c r="I65" s="3"/>
      <c r="J65" s="3">
        <v>1</v>
      </c>
      <c r="K65" s="107">
        <v>1</v>
      </c>
      <c r="L65" s="3"/>
      <c r="M65" s="3"/>
      <c r="N65" s="5">
        <v>4</v>
      </c>
      <c r="O65" s="107"/>
      <c r="P65" s="5"/>
      <c r="Q65" s="5"/>
      <c r="R65" s="5">
        <v>2</v>
      </c>
      <c r="S65" s="107"/>
      <c r="T65" s="5"/>
      <c r="U65" s="5"/>
      <c r="V65" s="5"/>
      <c r="W65" s="107"/>
      <c r="X65" s="5"/>
      <c r="Y65" s="5"/>
      <c r="Z65" s="5"/>
      <c r="AA65" s="107"/>
      <c r="AB65" s="5"/>
      <c r="AC65" s="5"/>
      <c r="AD65" s="5"/>
      <c r="AE65" s="107"/>
      <c r="AF65" s="5"/>
      <c r="AG65" s="5"/>
      <c r="AH65" s="5"/>
      <c r="AI65" s="107">
        <v>1</v>
      </c>
      <c r="AJ65" s="5"/>
      <c r="AK65" s="5"/>
      <c r="AL65" s="5"/>
      <c r="AM65" s="107"/>
      <c r="AN65" s="5"/>
      <c r="AO65" s="5"/>
      <c r="AP65" s="5"/>
      <c r="AQ65" s="107"/>
      <c r="AR65" s="5"/>
      <c r="AS65" s="5"/>
      <c r="AT65" s="5"/>
      <c r="AU65" s="107"/>
      <c r="AV65" s="5"/>
      <c r="AW65" s="5"/>
      <c r="AX65" s="5"/>
      <c r="AY65" s="114"/>
      <c r="AZ65" s="5"/>
      <c r="BA65" s="5"/>
      <c r="BB65" s="5"/>
      <c r="BC65" s="114"/>
      <c r="BD65" s="5"/>
      <c r="BE65" s="5"/>
      <c r="BF65" s="5"/>
      <c r="BG65" s="107">
        <f t="shared" si="2"/>
        <v>2</v>
      </c>
      <c r="BH65" s="5">
        <v>0</v>
      </c>
      <c r="BI65" s="43">
        <v>0</v>
      </c>
      <c r="BJ65" s="24">
        <v>7</v>
      </c>
    </row>
    <row r="66" spans="1:62" ht="15">
      <c r="A66" s="118">
        <v>62</v>
      </c>
      <c r="B66" s="39" t="s">
        <v>49</v>
      </c>
      <c r="C66" s="107"/>
      <c r="D66" s="27"/>
      <c r="E66" s="21"/>
      <c r="F66" s="3"/>
      <c r="G66" s="107"/>
      <c r="H66" s="3"/>
      <c r="I66" s="3"/>
      <c r="J66" s="3"/>
      <c r="K66" s="107"/>
      <c r="L66" s="3"/>
      <c r="M66" s="3"/>
      <c r="N66" s="5"/>
      <c r="O66" s="107"/>
      <c r="P66" s="5"/>
      <c r="Q66" s="5"/>
      <c r="R66" s="5"/>
      <c r="S66" s="107"/>
      <c r="T66" s="5"/>
      <c r="U66" s="5"/>
      <c r="V66" s="5"/>
      <c r="W66" s="107"/>
      <c r="X66" s="5"/>
      <c r="Y66" s="5"/>
      <c r="Z66" s="5"/>
      <c r="AA66" s="107"/>
      <c r="AB66" s="5"/>
      <c r="AC66" s="5"/>
      <c r="AD66" s="5"/>
      <c r="AE66" s="107"/>
      <c r="AF66" s="5"/>
      <c r="AG66" s="5"/>
      <c r="AH66" s="5"/>
      <c r="AI66" s="107"/>
      <c r="AJ66" s="5"/>
      <c r="AK66" s="5"/>
      <c r="AL66" s="5">
        <v>1</v>
      </c>
      <c r="AM66" s="107"/>
      <c r="AN66" s="5"/>
      <c r="AO66" s="5"/>
      <c r="AP66" s="5"/>
      <c r="AQ66" s="107"/>
      <c r="AR66" s="5"/>
      <c r="AS66" s="5"/>
      <c r="AT66" s="5"/>
      <c r="AU66" s="107"/>
      <c r="AV66" s="5"/>
      <c r="AW66" s="5"/>
      <c r="AX66" s="5"/>
      <c r="AY66" s="114"/>
      <c r="AZ66" s="5"/>
      <c r="BA66" s="5"/>
      <c r="BB66" s="5"/>
      <c r="BC66" s="114"/>
      <c r="BD66" s="5"/>
      <c r="BE66" s="5"/>
      <c r="BF66" s="5"/>
      <c r="BG66" s="107">
        <f t="shared" si="2"/>
        <v>0</v>
      </c>
      <c r="BH66" s="5">
        <v>0</v>
      </c>
      <c r="BI66" s="43">
        <v>0</v>
      </c>
      <c r="BJ66" s="24">
        <v>1</v>
      </c>
    </row>
    <row r="67" spans="1:62" ht="15">
      <c r="A67" s="118">
        <v>63</v>
      </c>
      <c r="B67" s="39" t="s">
        <v>50</v>
      </c>
      <c r="C67" s="107"/>
      <c r="D67" s="27"/>
      <c r="E67" s="21"/>
      <c r="F67" s="3"/>
      <c r="G67" s="107"/>
      <c r="H67" s="3"/>
      <c r="I67" s="3"/>
      <c r="J67" s="3"/>
      <c r="K67" s="107"/>
      <c r="L67" s="3">
        <v>1</v>
      </c>
      <c r="M67" s="3">
        <v>1</v>
      </c>
      <c r="N67" s="5">
        <v>1</v>
      </c>
      <c r="O67" s="107">
        <v>1</v>
      </c>
      <c r="P67" s="5"/>
      <c r="Q67" s="5"/>
      <c r="R67" s="5"/>
      <c r="S67" s="107"/>
      <c r="T67" s="5"/>
      <c r="U67" s="5"/>
      <c r="V67" s="5"/>
      <c r="W67" s="107"/>
      <c r="X67" s="5"/>
      <c r="Y67" s="5"/>
      <c r="Z67" s="5"/>
      <c r="AA67" s="107"/>
      <c r="AB67" s="5"/>
      <c r="AC67" s="5"/>
      <c r="AD67" s="5"/>
      <c r="AE67" s="107"/>
      <c r="AF67" s="5"/>
      <c r="AG67" s="5"/>
      <c r="AH67" s="5"/>
      <c r="AI67" s="107"/>
      <c r="AJ67" s="5"/>
      <c r="AK67" s="5"/>
      <c r="AL67" s="5"/>
      <c r="AM67" s="107"/>
      <c r="AN67" s="5"/>
      <c r="AO67" s="5"/>
      <c r="AP67" s="5"/>
      <c r="AQ67" s="107"/>
      <c r="AR67" s="5"/>
      <c r="AS67" s="5"/>
      <c r="AT67" s="5"/>
      <c r="AU67" s="107"/>
      <c r="AV67" s="5"/>
      <c r="AW67" s="5"/>
      <c r="AX67" s="5"/>
      <c r="AY67" s="114"/>
      <c r="AZ67" s="5"/>
      <c r="BA67" s="5"/>
      <c r="BB67" s="5"/>
      <c r="BC67" s="114"/>
      <c r="BD67" s="5"/>
      <c r="BE67" s="5"/>
      <c r="BF67" s="5"/>
      <c r="BG67" s="107">
        <f t="shared" si="2"/>
        <v>1</v>
      </c>
      <c r="BH67" s="5">
        <v>1</v>
      </c>
      <c r="BI67" s="43">
        <v>1</v>
      </c>
      <c r="BJ67" s="24">
        <v>1</v>
      </c>
    </row>
    <row r="68" spans="1:62" ht="15">
      <c r="A68" s="118">
        <v>64</v>
      </c>
      <c r="B68" s="39" t="s">
        <v>51</v>
      </c>
      <c r="C68" s="107"/>
      <c r="D68" s="27"/>
      <c r="E68" s="21"/>
      <c r="F68" s="3"/>
      <c r="G68" s="107"/>
      <c r="H68" s="3"/>
      <c r="I68" s="3"/>
      <c r="J68" s="3"/>
      <c r="K68" s="107"/>
      <c r="L68" s="3"/>
      <c r="M68" s="3"/>
      <c r="N68" s="5"/>
      <c r="O68" s="107">
        <v>1</v>
      </c>
      <c r="P68" s="5"/>
      <c r="Q68" s="5"/>
      <c r="R68" s="5"/>
      <c r="S68" s="107"/>
      <c r="T68" s="5"/>
      <c r="U68" s="5"/>
      <c r="V68" s="5"/>
      <c r="W68" s="107"/>
      <c r="X68" s="5"/>
      <c r="Y68" s="5"/>
      <c r="Z68" s="5"/>
      <c r="AA68" s="107"/>
      <c r="AB68" s="5"/>
      <c r="AC68" s="5"/>
      <c r="AD68" s="5"/>
      <c r="AE68" s="107"/>
      <c r="AF68" s="5"/>
      <c r="AG68" s="5"/>
      <c r="AH68" s="5"/>
      <c r="AI68" s="107"/>
      <c r="AJ68" s="5">
        <v>1</v>
      </c>
      <c r="AK68" s="5">
        <v>1</v>
      </c>
      <c r="AL68" s="5">
        <v>1</v>
      </c>
      <c r="AM68" s="107"/>
      <c r="AN68" s="5">
        <v>1</v>
      </c>
      <c r="AO68" s="5"/>
      <c r="AP68" s="5"/>
      <c r="AQ68" s="107"/>
      <c r="AR68" s="5"/>
      <c r="AS68" s="5"/>
      <c r="AT68" s="5"/>
      <c r="AU68" s="107"/>
      <c r="AV68" s="5"/>
      <c r="AW68" s="5"/>
      <c r="AX68" s="5"/>
      <c r="AY68" s="114"/>
      <c r="AZ68" s="5"/>
      <c r="BA68" s="5"/>
      <c r="BB68" s="5"/>
      <c r="BC68" s="114"/>
      <c r="BD68" s="5"/>
      <c r="BE68" s="5"/>
      <c r="BF68" s="5"/>
      <c r="BG68" s="107">
        <f t="shared" si="2"/>
        <v>1</v>
      </c>
      <c r="BH68" s="5">
        <v>2</v>
      </c>
      <c r="BI68" s="43">
        <v>1</v>
      </c>
      <c r="BJ68" s="24">
        <v>1</v>
      </c>
    </row>
    <row r="69" spans="1:62" ht="15">
      <c r="A69" s="118">
        <v>65</v>
      </c>
      <c r="B69" s="39" t="s">
        <v>52</v>
      </c>
      <c r="C69" s="107"/>
      <c r="D69" s="27"/>
      <c r="E69" s="21"/>
      <c r="F69" s="3"/>
      <c r="G69" s="107"/>
      <c r="H69" s="3"/>
      <c r="I69" s="3"/>
      <c r="J69" s="3"/>
      <c r="K69" s="107"/>
      <c r="L69" s="3"/>
      <c r="M69" s="3">
        <v>1</v>
      </c>
      <c r="N69" s="5">
        <v>2</v>
      </c>
      <c r="O69" s="107">
        <v>1</v>
      </c>
      <c r="P69" s="5"/>
      <c r="Q69" s="5"/>
      <c r="R69" s="5"/>
      <c r="S69" s="107"/>
      <c r="T69" s="5"/>
      <c r="U69" s="5"/>
      <c r="V69" s="5"/>
      <c r="W69" s="107"/>
      <c r="X69" s="5"/>
      <c r="Y69" s="5"/>
      <c r="Z69" s="5"/>
      <c r="AA69" s="107"/>
      <c r="AB69" s="5"/>
      <c r="AC69" s="5"/>
      <c r="AD69" s="5"/>
      <c r="AE69" s="107"/>
      <c r="AF69" s="5"/>
      <c r="AG69" s="5"/>
      <c r="AH69" s="5"/>
      <c r="AI69" s="107"/>
      <c r="AJ69" s="5"/>
      <c r="AK69" s="5"/>
      <c r="AL69" s="5"/>
      <c r="AM69" s="107"/>
      <c r="AN69" s="5"/>
      <c r="AO69" s="5"/>
      <c r="AP69" s="5"/>
      <c r="AQ69" s="107"/>
      <c r="AR69" s="5"/>
      <c r="AS69" s="5"/>
      <c r="AT69" s="5"/>
      <c r="AU69" s="107"/>
      <c r="AV69" s="5"/>
      <c r="AW69" s="5"/>
      <c r="AX69" s="5"/>
      <c r="AY69" s="114"/>
      <c r="AZ69" s="5"/>
      <c r="BA69" s="5"/>
      <c r="BB69" s="5"/>
      <c r="BC69" s="114"/>
      <c r="BD69" s="5"/>
      <c r="BE69" s="5"/>
      <c r="BF69" s="5"/>
      <c r="BG69" s="107">
        <f t="shared" si="2"/>
        <v>1</v>
      </c>
      <c r="BH69" s="5">
        <v>0</v>
      </c>
      <c r="BI69" s="43">
        <v>1</v>
      </c>
      <c r="BJ69" s="24">
        <v>2</v>
      </c>
    </row>
    <row r="70" spans="1:62" ht="15">
      <c r="A70" s="118">
        <v>66</v>
      </c>
      <c r="B70" s="39" t="s">
        <v>53</v>
      </c>
      <c r="C70" s="107"/>
      <c r="D70" s="27"/>
      <c r="E70" s="21"/>
      <c r="F70" s="3"/>
      <c r="G70" s="107"/>
      <c r="H70" s="3"/>
      <c r="I70" s="3"/>
      <c r="J70" s="3"/>
      <c r="K70" s="107">
        <v>2</v>
      </c>
      <c r="L70" s="3">
        <v>1</v>
      </c>
      <c r="M70" s="3"/>
      <c r="N70" s="5">
        <v>1</v>
      </c>
      <c r="O70" s="107">
        <v>1</v>
      </c>
      <c r="P70" s="5">
        <v>1</v>
      </c>
      <c r="Q70" s="5"/>
      <c r="R70" s="5">
        <v>1</v>
      </c>
      <c r="S70" s="107"/>
      <c r="T70" s="5"/>
      <c r="U70" s="5"/>
      <c r="V70" s="5"/>
      <c r="W70" s="107">
        <v>1</v>
      </c>
      <c r="X70" s="5"/>
      <c r="Y70" s="5"/>
      <c r="Z70" s="5"/>
      <c r="AA70" s="107"/>
      <c r="AB70" s="5"/>
      <c r="AC70" s="5"/>
      <c r="AD70" s="5"/>
      <c r="AE70" s="107"/>
      <c r="AF70" s="5"/>
      <c r="AG70" s="5"/>
      <c r="AH70" s="5"/>
      <c r="AI70" s="107">
        <v>1</v>
      </c>
      <c r="AJ70" s="5"/>
      <c r="AK70" s="5"/>
      <c r="AL70" s="5"/>
      <c r="AM70" s="107"/>
      <c r="AN70" s="5"/>
      <c r="AO70" s="5"/>
      <c r="AP70" s="5"/>
      <c r="AQ70" s="107"/>
      <c r="AR70" s="5"/>
      <c r="AS70" s="5"/>
      <c r="AT70" s="5"/>
      <c r="AU70" s="107"/>
      <c r="AV70" s="5"/>
      <c r="AW70" s="5"/>
      <c r="AX70" s="5"/>
      <c r="AY70" s="114"/>
      <c r="AZ70" s="5"/>
      <c r="BA70" s="5"/>
      <c r="BB70" s="5"/>
      <c r="BC70" s="114"/>
      <c r="BD70" s="5"/>
      <c r="BE70" s="5"/>
      <c r="BF70" s="5"/>
      <c r="BG70" s="107">
        <f t="shared" si="2"/>
        <v>5</v>
      </c>
      <c r="BH70" s="5">
        <v>2</v>
      </c>
      <c r="BI70" s="43">
        <v>0</v>
      </c>
      <c r="BJ70" s="24">
        <v>2</v>
      </c>
    </row>
    <row r="71" spans="1:62" ht="15">
      <c r="A71" s="118">
        <v>67</v>
      </c>
      <c r="B71" s="39" t="s">
        <v>152</v>
      </c>
      <c r="C71" s="107"/>
      <c r="D71" s="27"/>
      <c r="E71" s="21"/>
      <c r="F71" s="3"/>
      <c r="G71" s="107"/>
      <c r="H71" s="3"/>
      <c r="I71" s="3"/>
      <c r="J71" s="3"/>
      <c r="K71" s="107">
        <v>1</v>
      </c>
      <c r="L71" s="3"/>
      <c r="M71" s="3"/>
      <c r="N71" s="5"/>
      <c r="O71" s="107"/>
      <c r="P71" s="5">
        <v>2</v>
      </c>
      <c r="Q71" s="5"/>
      <c r="R71" s="5"/>
      <c r="S71" s="107"/>
      <c r="T71" s="5"/>
      <c r="U71" s="5"/>
      <c r="V71" s="5">
        <v>1</v>
      </c>
      <c r="W71" s="107"/>
      <c r="X71" s="5"/>
      <c r="Y71" s="5"/>
      <c r="Z71" s="5"/>
      <c r="AA71" s="107"/>
      <c r="AB71" s="5"/>
      <c r="AC71" s="5"/>
      <c r="AD71" s="5"/>
      <c r="AE71" s="107"/>
      <c r="AF71" s="5"/>
      <c r="AG71" s="5"/>
      <c r="AH71" s="5"/>
      <c r="AI71" s="107"/>
      <c r="AJ71" s="5">
        <v>1</v>
      </c>
      <c r="AK71" s="5">
        <v>1</v>
      </c>
      <c r="AL71" s="5"/>
      <c r="AM71" s="107"/>
      <c r="AN71" s="5"/>
      <c r="AO71" s="5"/>
      <c r="AP71" s="5"/>
      <c r="AQ71" s="107"/>
      <c r="AR71" s="5"/>
      <c r="AS71" s="5"/>
      <c r="AT71" s="5"/>
      <c r="AU71" s="107"/>
      <c r="AV71" s="5"/>
      <c r="AW71" s="5"/>
      <c r="AX71" s="5"/>
      <c r="AY71" s="114"/>
      <c r="AZ71" s="5"/>
      <c r="BA71" s="5"/>
      <c r="BB71" s="5"/>
      <c r="BC71" s="114"/>
      <c r="BD71" s="5"/>
      <c r="BE71" s="5"/>
      <c r="BF71" s="5"/>
      <c r="BG71" s="107">
        <f t="shared" si="2"/>
        <v>1</v>
      </c>
      <c r="BH71" s="5">
        <v>3</v>
      </c>
      <c r="BI71" s="43">
        <v>1</v>
      </c>
      <c r="BJ71" s="24">
        <v>1</v>
      </c>
    </row>
    <row r="72" spans="1:62" ht="15">
      <c r="A72" s="118">
        <v>68</v>
      </c>
      <c r="B72" s="39" t="s">
        <v>15</v>
      </c>
      <c r="C72" s="107"/>
      <c r="D72" s="27"/>
      <c r="E72" s="21"/>
      <c r="F72" s="3"/>
      <c r="G72" s="107"/>
      <c r="H72" s="3"/>
      <c r="I72" s="3"/>
      <c r="J72" s="3"/>
      <c r="K72" s="107"/>
      <c r="L72" s="3"/>
      <c r="M72" s="3"/>
      <c r="N72" s="4"/>
      <c r="O72" s="107">
        <v>1</v>
      </c>
      <c r="P72" s="4"/>
      <c r="Q72" s="4"/>
      <c r="R72" s="5"/>
      <c r="S72" s="107"/>
      <c r="T72" s="5"/>
      <c r="U72" s="5"/>
      <c r="V72" s="5">
        <v>1</v>
      </c>
      <c r="W72" s="107"/>
      <c r="X72" s="5"/>
      <c r="Y72" s="5"/>
      <c r="Z72" s="5"/>
      <c r="AA72" s="107"/>
      <c r="AB72" s="5"/>
      <c r="AC72" s="5"/>
      <c r="AD72" s="5"/>
      <c r="AE72" s="107">
        <v>1</v>
      </c>
      <c r="AF72" s="5"/>
      <c r="AG72" s="5"/>
      <c r="AH72" s="5"/>
      <c r="AI72" s="107"/>
      <c r="AJ72" s="5"/>
      <c r="AK72" s="5">
        <v>1</v>
      </c>
      <c r="AL72" s="5">
        <v>1</v>
      </c>
      <c r="AM72" s="107"/>
      <c r="AN72" s="5"/>
      <c r="AO72" s="5"/>
      <c r="AP72" s="5"/>
      <c r="AQ72" s="107"/>
      <c r="AR72" s="5"/>
      <c r="AS72" s="5"/>
      <c r="AT72" s="5"/>
      <c r="AU72" s="107"/>
      <c r="AV72" s="5"/>
      <c r="AW72" s="5"/>
      <c r="AX72" s="5"/>
      <c r="AY72" s="114"/>
      <c r="AZ72" s="5"/>
      <c r="BA72" s="5"/>
      <c r="BB72" s="5"/>
      <c r="BC72" s="114"/>
      <c r="BD72" s="5"/>
      <c r="BE72" s="5"/>
      <c r="BF72" s="5"/>
      <c r="BG72" s="107">
        <f t="shared" si="2"/>
        <v>2</v>
      </c>
      <c r="BH72" s="5">
        <v>0</v>
      </c>
      <c r="BI72" s="43">
        <v>1</v>
      </c>
      <c r="BJ72" s="24">
        <v>2</v>
      </c>
    </row>
    <row r="73" spans="1:62" ht="15">
      <c r="A73" s="118">
        <v>69</v>
      </c>
      <c r="B73" s="39" t="s">
        <v>110</v>
      </c>
      <c r="C73" s="107"/>
      <c r="D73" s="27"/>
      <c r="E73" s="21"/>
      <c r="F73" s="3"/>
      <c r="G73" s="107"/>
      <c r="H73" s="3"/>
      <c r="I73" s="3"/>
      <c r="J73" s="3"/>
      <c r="K73" s="107"/>
      <c r="L73" s="3"/>
      <c r="M73" s="3"/>
      <c r="N73" s="5">
        <v>1</v>
      </c>
      <c r="O73" s="107"/>
      <c r="P73" s="5"/>
      <c r="Q73" s="5"/>
      <c r="R73" s="5">
        <v>1</v>
      </c>
      <c r="S73" s="107"/>
      <c r="T73" s="5"/>
      <c r="U73" s="5"/>
      <c r="V73" s="5"/>
      <c r="W73" s="107"/>
      <c r="X73" s="5"/>
      <c r="Y73" s="5"/>
      <c r="Z73" s="5"/>
      <c r="AA73" s="107"/>
      <c r="AB73" s="5"/>
      <c r="AC73" s="5"/>
      <c r="AD73" s="5"/>
      <c r="AE73" s="107"/>
      <c r="AF73" s="5"/>
      <c r="AG73" s="5"/>
      <c r="AH73" s="5">
        <v>1</v>
      </c>
      <c r="AI73" s="107"/>
      <c r="AJ73" s="5"/>
      <c r="AK73" s="5"/>
      <c r="AL73" s="5"/>
      <c r="AM73" s="107"/>
      <c r="AN73" s="5"/>
      <c r="AO73" s="5"/>
      <c r="AP73" s="5"/>
      <c r="AQ73" s="107"/>
      <c r="AR73" s="5"/>
      <c r="AS73" s="5"/>
      <c r="AT73" s="5"/>
      <c r="AU73" s="107"/>
      <c r="AV73" s="5"/>
      <c r="AW73" s="5"/>
      <c r="AX73" s="5"/>
      <c r="AY73" s="114"/>
      <c r="AZ73" s="5"/>
      <c r="BA73" s="5"/>
      <c r="BB73" s="5"/>
      <c r="BC73" s="114"/>
      <c r="BD73" s="5"/>
      <c r="BE73" s="5"/>
      <c r="BF73" s="5"/>
      <c r="BG73" s="107">
        <f t="shared" si="2"/>
        <v>0</v>
      </c>
      <c r="BH73" s="5">
        <v>0</v>
      </c>
      <c r="BI73" s="43">
        <v>0</v>
      </c>
      <c r="BJ73" s="24">
        <v>3</v>
      </c>
    </row>
    <row r="74" spans="1:62" ht="15">
      <c r="A74" s="118">
        <v>70</v>
      </c>
      <c r="B74" s="39" t="s">
        <v>54</v>
      </c>
      <c r="C74" s="107"/>
      <c r="D74" s="27"/>
      <c r="E74" s="21"/>
      <c r="F74" s="3"/>
      <c r="G74" s="107"/>
      <c r="H74" s="3"/>
      <c r="I74" s="3"/>
      <c r="J74" s="3"/>
      <c r="K74" s="107">
        <v>1</v>
      </c>
      <c r="L74" s="3"/>
      <c r="M74" s="3"/>
      <c r="N74" s="5"/>
      <c r="O74" s="107">
        <v>2</v>
      </c>
      <c r="P74" s="5"/>
      <c r="Q74" s="5"/>
      <c r="R74" s="5"/>
      <c r="S74" s="107"/>
      <c r="T74" s="5"/>
      <c r="U74" s="5"/>
      <c r="V74" s="5"/>
      <c r="W74" s="107"/>
      <c r="X74" s="5"/>
      <c r="Y74" s="5"/>
      <c r="Z74" s="5"/>
      <c r="AA74" s="107"/>
      <c r="AB74" s="5"/>
      <c r="AC74" s="5"/>
      <c r="AD74" s="5"/>
      <c r="AE74" s="107"/>
      <c r="AF74" s="5"/>
      <c r="AG74" s="5"/>
      <c r="AH74" s="5"/>
      <c r="AI74" s="107"/>
      <c r="AJ74" s="5"/>
      <c r="AK74" s="5"/>
      <c r="AL74" s="5"/>
      <c r="AM74" s="107"/>
      <c r="AN74" s="5"/>
      <c r="AO74" s="5"/>
      <c r="AP74" s="5"/>
      <c r="AQ74" s="107"/>
      <c r="AR74" s="5"/>
      <c r="AS74" s="5">
        <v>1</v>
      </c>
      <c r="AT74" s="5"/>
      <c r="AU74" s="107"/>
      <c r="AV74" s="5"/>
      <c r="AW74" s="5"/>
      <c r="AX74" s="5"/>
      <c r="AY74" s="114"/>
      <c r="AZ74" s="5"/>
      <c r="BA74" s="5"/>
      <c r="BB74" s="5"/>
      <c r="BC74" s="114"/>
      <c r="BD74" s="5"/>
      <c r="BE74" s="5"/>
      <c r="BF74" s="5"/>
      <c r="BG74" s="107">
        <f t="shared" si="2"/>
        <v>3</v>
      </c>
      <c r="BH74" s="5">
        <v>0</v>
      </c>
      <c r="BI74" s="43">
        <v>1</v>
      </c>
      <c r="BJ74" s="24">
        <v>0</v>
      </c>
    </row>
    <row r="75" spans="1:62" ht="15">
      <c r="A75" s="118">
        <v>71</v>
      </c>
      <c r="B75" s="39" t="s">
        <v>55</v>
      </c>
      <c r="C75" s="107"/>
      <c r="D75" s="27"/>
      <c r="E75" s="21"/>
      <c r="F75" s="3"/>
      <c r="G75" s="107"/>
      <c r="H75" s="3"/>
      <c r="I75" s="3"/>
      <c r="J75" s="3"/>
      <c r="K75" s="107"/>
      <c r="L75" s="3"/>
      <c r="M75" s="3">
        <v>1</v>
      </c>
      <c r="N75" s="5"/>
      <c r="O75" s="107"/>
      <c r="P75" s="5"/>
      <c r="Q75" s="5">
        <v>1</v>
      </c>
      <c r="R75" s="5">
        <v>1</v>
      </c>
      <c r="S75" s="107"/>
      <c r="T75" s="5"/>
      <c r="U75" s="5"/>
      <c r="V75" s="5"/>
      <c r="W75" s="107"/>
      <c r="X75" s="5"/>
      <c r="Y75" s="5"/>
      <c r="Z75" s="5"/>
      <c r="AA75" s="107"/>
      <c r="AB75" s="5"/>
      <c r="AC75" s="5"/>
      <c r="AD75" s="5"/>
      <c r="AE75" s="107"/>
      <c r="AF75" s="5"/>
      <c r="AG75" s="5"/>
      <c r="AH75" s="5"/>
      <c r="AI75" s="107"/>
      <c r="AJ75" s="5"/>
      <c r="AK75" s="5"/>
      <c r="AL75" s="5"/>
      <c r="AM75" s="107"/>
      <c r="AN75" s="5"/>
      <c r="AO75" s="5"/>
      <c r="AP75" s="5">
        <v>1</v>
      </c>
      <c r="AQ75" s="107"/>
      <c r="AR75" s="5"/>
      <c r="AS75" s="5"/>
      <c r="AT75" s="5"/>
      <c r="AU75" s="107"/>
      <c r="AV75" s="5"/>
      <c r="AW75" s="5"/>
      <c r="AX75" s="5"/>
      <c r="AY75" s="114"/>
      <c r="AZ75" s="5"/>
      <c r="BA75" s="5"/>
      <c r="BB75" s="5"/>
      <c r="BC75" s="114"/>
      <c r="BD75" s="5"/>
      <c r="BE75" s="5"/>
      <c r="BF75" s="5"/>
      <c r="BG75" s="107">
        <f t="shared" si="2"/>
        <v>0</v>
      </c>
      <c r="BH75" s="5">
        <v>0</v>
      </c>
      <c r="BI75" s="43">
        <v>2</v>
      </c>
      <c r="BJ75" s="24">
        <v>2</v>
      </c>
    </row>
    <row r="76" spans="1:62" ht="15">
      <c r="A76" s="118">
        <v>72</v>
      </c>
      <c r="B76" s="39" t="s">
        <v>111</v>
      </c>
      <c r="C76" s="107"/>
      <c r="D76" s="27"/>
      <c r="E76" s="21"/>
      <c r="F76" s="3"/>
      <c r="G76" s="107"/>
      <c r="H76" s="3"/>
      <c r="I76" s="3"/>
      <c r="J76" s="3"/>
      <c r="K76" s="107"/>
      <c r="L76" s="3"/>
      <c r="M76" s="3"/>
      <c r="N76" s="5">
        <v>1</v>
      </c>
      <c r="O76" s="107">
        <v>2</v>
      </c>
      <c r="P76" s="5"/>
      <c r="Q76" s="5"/>
      <c r="R76" s="5">
        <v>1</v>
      </c>
      <c r="S76" s="107"/>
      <c r="T76" s="5"/>
      <c r="U76" s="5"/>
      <c r="V76" s="5"/>
      <c r="W76" s="107"/>
      <c r="X76" s="5"/>
      <c r="Y76" s="5"/>
      <c r="Z76" s="5"/>
      <c r="AA76" s="107"/>
      <c r="AB76" s="5"/>
      <c r="AC76" s="5"/>
      <c r="AD76" s="5"/>
      <c r="AE76" s="107"/>
      <c r="AF76" s="5"/>
      <c r="AG76" s="5"/>
      <c r="AH76" s="5"/>
      <c r="AI76" s="107">
        <v>1</v>
      </c>
      <c r="AJ76" s="5"/>
      <c r="AK76" s="5">
        <v>1</v>
      </c>
      <c r="AL76" s="5"/>
      <c r="AM76" s="107"/>
      <c r="AN76" s="5">
        <v>1</v>
      </c>
      <c r="AO76" s="5">
        <v>1</v>
      </c>
      <c r="AP76" s="5"/>
      <c r="AQ76" s="107"/>
      <c r="AR76" s="5"/>
      <c r="AS76" s="5"/>
      <c r="AT76" s="5"/>
      <c r="AU76" s="107"/>
      <c r="AV76" s="5"/>
      <c r="AW76" s="5"/>
      <c r="AX76" s="5"/>
      <c r="AY76" s="114"/>
      <c r="AZ76" s="5"/>
      <c r="BA76" s="5"/>
      <c r="BB76" s="5"/>
      <c r="BC76" s="114"/>
      <c r="BD76" s="5"/>
      <c r="BE76" s="5"/>
      <c r="BF76" s="5"/>
      <c r="BG76" s="107">
        <f t="shared" si="2"/>
        <v>3</v>
      </c>
      <c r="BH76" s="5">
        <v>1</v>
      </c>
      <c r="BI76" s="43">
        <v>2</v>
      </c>
      <c r="BJ76" s="24">
        <v>2</v>
      </c>
    </row>
    <row r="77" spans="1:62" ht="15">
      <c r="A77" s="118">
        <v>73</v>
      </c>
      <c r="B77" s="39" t="s">
        <v>136</v>
      </c>
      <c r="C77" s="107"/>
      <c r="D77" s="27"/>
      <c r="E77" s="21"/>
      <c r="F77" s="3"/>
      <c r="G77" s="107"/>
      <c r="H77" s="3"/>
      <c r="I77" s="3"/>
      <c r="J77" s="3"/>
      <c r="K77" s="107">
        <v>1</v>
      </c>
      <c r="L77" s="3"/>
      <c r="M77" s="3"/>
      <c r="N77" s="5"/>
      <c r="O77" s="107">
        <v>6</v>
      </c>
      <c r="P77" s="5"/>
      <c r="Q77" s="5"/>
      <c r="R77" s="5"/>
      <c r="S77" s="107"/>
      <c r="T77" s="5"/>
      <c r="U77" s="5"/>
      <c r="V77" s="5"/>
      <c r="W77" s="107"/>
      <c r="X77" s="5"/>
      <c r="Y77" s="5"/>
      <c r="Z77" s="5"/>
      <c r="AA77" s="107"/>
      <c r="AB77" s="5"/>
      <c r="AC77" s="5"/>
      <c r="AD77" s="5"/>
      <c r="AE77" s="107">
        <v>1</v>
      </c>
      <c r="AF77" s="5"/>
      <c r="AG77" s="5"/>
      <c r="AH77" s="5"/>
      <c r="AI77" s="107"/>
      <c r="AJ77" s="5"/>
      <c r="AK77" s="5"/>
      <c r="AL77" s="5"/>
      <c r="AM77" s="107"/>
      <c r="AN77" s="5">
        <v>2</v>
      </c>
      <c r="AO77" s="5"/>
      <c r="AP77" s="5"/>
      <c r="AQ77" s="107"/>
      <c r="AR77" s="5"/>
      <c r="AS77" s="5"/>
      <c r="AT77" s="5"/>
      <c r="AU77" s="107"/>
      <c r="AV77" s="5"/>
      <c r="AW77" s="5"/>
      <c r="AX77" s="5"/>
      <c r="AY77" s="114"/>
      <c r="AZ77" s="5"/>
      <c r="BA77" s="5"/>
      <c r="BB77" s="5"/>
      <c r="BC77" s="114"/>
      <c r="BD77" s="5"/>
      <c r="BE77" s="5"/>
      <c r="BF77" s="5"/>
      <c r="BG77" s="107">
        <f t="shared" si="2"/>
        <v>8</v>
      </c>
      <c r="BH77" s="5">
        <v>2</v>
      </c>
      <c r="BI77" s="43">
        <v>0</v>
      </c>
      <c r="BJ77" s="24">
        <v>0</v>
      </c>
    </row>
    <row r="78" spans="1:62" ht="15">
      <c r="A78" s="118">
        <v>74</v>
      </c>
      <c r="B78" s="39" t="s">
        <v>56</v>
      </c>
      <c r="C78" s="107"/>
      <c r="D78" s="27"/>
      <c r="E78" s="21"/>
      <c r="F78" s="3"/>
      <c r="G78" s="107"/>
      <c r="H78" s="3"/>
      <c r="I78" s="3"/>
      <c r="J78" s="3"/>
      <c r="K78" s="107"/>
      <c r="L78" s="3">
        <v>1</v>
      </c>
      <c r="M78" s="3"/>
      <c r="N78" s="5"/>
      <c r="O78" s="107"/>
      <c r="P78" s="5"/>
      <c r="Q78" s="5"/>
      <c r="R78" s="5">
        <v>1</v>
      </c>
      <c r="S78" s="107"/>
      <c r="T78" s="5"/>
      <c r="U78" s="5"/>
      <c r="V78" s="5"/>
      <c r="W78" s="107"/>
      <c r="X78" s="5"/>
      <c r="Y78" s="5"/>
      <c r="Z78" s="5"/>
      <c r="AA78" s="107"/>
      <c r="AB78" s="5"/>
      <c r="AC78" s="5"/>
      <c r="AD78" s="5"/>
      <c r="AE78" s="107"/>
      <c r="AF78" s="5"/>
      <c r="AG78" s="5"/>
      <c r="AH78" s="5"/>
      <c r="AI78" s="107"/>
      <c r="AJ78" s="5"/>
      <c r="AK78" s="5"/>
      <c r="AL78" s="5"/>
      <c r="AM78" s="107"/>
      <c r="AN78" s="5"/>
      <c r="AO78" s="5"/>
      <c r="AP78" s="5">
        <v>1</v>
      </c>
      <c r="AQ78" s="107"/>
      <c r="AR78" s="5"/>
      <c r="AS78" s="5"/>
      <c r="AT78" s="5"/>
      <c r="AU78" s="107"/>
      <c r="AV78" s="5"/>
      <c r="AW78" s="5"/>
      <c r="AX78" s="5"/>
      <c r="AY78" s="114"/>
      <c r="AZ78" s="5"/>
      <c r="BA78" s="5"/>
      <c r="BB78" s="5"/>
      <c r="BC78" s="114"/>
      <c r="BD78" s="5"/>
      <c r="BE78" s="5"/>
      <c r="BF78" s="5"/>
      <c r="BG78" s="107">
        <f t="shared" si="2"/>
        <v>0</v>
      </c>
      <c r="BH78" s="5">
        <v>1</v>
      </c>
      <c r="BI78" s="43">
        <v>0</v>
      </c>
      <c r="BJ78" s="24">
        <v>2</v>
      </c>
    </row>
    <row r="79" spans="1:62" ht="15">
      <c r="A79" s="118">
        <v>75</v>
      </c>
      <c r="B79" s="39" t="s">
        <v>74</v>
      </c>
      <c r="C79" s="107"/>
      <c r="D79" s="27"/>
      <c r="E79" s="21"/>
      <c r="F79" s="3"/>
      <c r="G79" s="107"/>
      <c r="H79" s="3"/>
      <c r="I79" s="3"/>
      <c r="J79" s="3"/>
      <c r="K79" s="107"/>
      <c r="L79" s="3"/>
      <c r="M79" s="3"/>
      <c r="N79" s="5"/>
      <c r="O79" s="107"/>
      <c r="P79" s="5"/>
      <c r="Q79" s="5"/>
      <c r="R79" s="5"/>
      <c r="S79" s="107"/>
      <c r="T79" s="5"/>
      <c r="U79" s="5"/>
      <c r="V79" s="5"/>
      <c r="W79" s="107"/>
      <c r="X79" s="5"/>
      <c r="Y79" s="5"/>
      <c r="Z79" s="5"/>
      <c r="AA79" s="107"/>
      <c r="AB79" s="5"/>
      <c r="AC79" s="5"/>
      <c r="AD79" s="5"/>
      <c r="AE79" s="107"/>
      <c r="AF79" s="5"/>
      <c r="AG79" s="5"/>
      <c r="AH79" s="5"/>
      <c r="AI79" s="107"/>
      <c r="AJ79" s="5"/>
      <c r="AK79" s="5"/>
      <c r="AL79" s="5"/>
      <c r="AM79" s="107"/>
      <c r="AN79" s="5"/>
      <c r="AO79" s="5"/>
      <c r="AP79" s="5"/>
      <c r="AQ79" s="107"/>
      <c r="AR79" s="5"/>
      <c r="AS79" s="5"/>
      <c r="AT79" s="5"/>
      <c r="AU79" s="107"/>
      <c r="AV79" s="5"/>
      <c r="AW79" s="5"/>
      <c r="AX79" s="5"/>
      <c r="AY79" s="114"/>
      <c r="AZ79" s="5"/>
      <c r="BA79" s="5"/>
      <c r="BB79" s="5"/>
      <c r="BC79" s="114"/>
      <c r="BD79" s="5"/>
      <c r="BE79" s="5"/>
      <c r="BF79" s="5"/>
      <c r="BG79" s="107">
        <f t="shared" si="2"/>
        <v>0</v>
      </c>
      <c r="BH79" s="5">
        <v>0</v>
      </c>
      <c r="BI79" s="43">
        <v>0</v>
      </c>
      <c r="BJ79" s="24">
        <v>0</v>
      </c>
    </row>
    <row r="80" spans="1:62" ht="15" customHeight="1">
      <c r="A80" s="118">
        <v>76</v>
      </c>
      <c r="B80" s="39" t="s">
        <v>144</v>
      </c>
      <c r="C80" s="107"/>
      <c r="D80" s="27"/>
      <c r="E80" s="21"/>
      <c r="F80" s="3"/>
      <c r="G80" s="107"/>
      <c r="H80" s="3"/>
      <c r="I80" s="3"/>
      <c r="J80" s="3"/>
      <c r="K80" s="107"/>
      <c r="L80" s="3"/>
      <c r="M80" s="3"/>
      <c r="N80" s="5"/>
      <c r="O80" s="107">
        <v>2</v>
      </c>
      <c r="P80" s="5"/>
      <c r="Q80" s="5"/>
      <c r="R80" s="5"/>
      <c r="S80" s="107"/>
      <c r="T80" s="5"/>
      <c r="U80" s="5"/>
      <c r="V80" s="5"/>
      <c r="W80" s="107"/>
      <c r="X80" s="5"/>
      <c r="Y80" s="5"/>
      <c r="Z80" s="5"/>
      <c r="AA80" s="107"/>
      <c r="AB80" s="5"/>
      <c r="AC80" s="5"/>
      <c r="AD80" s="5"/>
      <c r="AE80" s="107"/>
      <c r="AF80" s="5"/>
      <c r="AG80" s="5"/>
      <c r="AH80" s="5"/>
      <c r="AI80" s="107"/>
      <c r="AJ80" s="5"/>
      <c r="AK80" s="5"/>
      <c r="AL80" s="5"/>
      <c r="AM80" s="107"/>
      <c r="AN80" s="5"/>
      <c r="AO80" s="5"/>
      <c r="AP80" s="5"/>
      <c r="AQ80" s="107"/>
      <c r="AR80" s="5"/>
      <c r="AS80" s="5"/>
      <c r="AT80" s="5"/>
      <c r="AU80" s="107"/>
      <c r="AV80" s="5"/>
      <c r="AW80" s="5"/>
      <c r="AX80" s="5"/>
      <c r="AY80" s="114"/>
      <c r="AZ80" s="5"/>
      <c r="BA80" s="5"/>
      <c r="BB80" s="5"/>
      <c r="BC80" s="114"/>
      <c r="BD80" s="5"/>
      <c r="BE80" s="5"/>
      <c r="BF80" s="5"/>
      <c r="BG80" s="107">
        <f t="shared" si="2"/>
        <v>2</v>
      </c>
      <c r="BH80" s="5">
        <v>0</v>
      </c>
      <c r="BI80" s="43">
        <v>0</v>
      </c>
      <c r="BJ80" s="24">
        <v>0</v>
      </c>
    </row>
    <row r="81" spans="1:62" ht="15" customHeight="1">
      <c r="A81" s="118">
        <v>77</v>
      </c>
      <c r="B81" s="39" t="s">
        <v>142</v>
      </c>
      <c r="C81" s="107"/>
      <c r="D81" s="27"/>
      <c r="E81" s="21"/>
      <c r="F81" s="3"/>
      <c r="G81" s="107"/>
      <c r="H81" s="3"/>
      <c r="I81" s="3"/>
      <c r="J81" s="3"/>
      <c r="K81" s="107"/>
      <c r="L81" s="3"/>
      <c r="M81" s="3"/>
      <c r="N81" s="5"/>
      <c r="O81" s="107"/>
      <c r="P81" s="5"/>
      <c r="Q81" s="5"/>
      <c r="R81" s="5"/>
      <c r="S81" s="107"/>
      <c r="T81" s="5"/>
      <c r="U81" s="5"/>
      <c r="V81" s="5"/>
      <c r="W81" s="107"/>
      <c r="X81" s="5"/>
      <c r="Y81" s="5"/>
      <c r="Z81" s="5"/>
      <c r="AA81" s="107"/>
      <c r="AB81" s="5"/>
      <c r="AC81" s="5"/>
      <c r="AD81" s="5"/>
      <c r="AE81" s="107"/>
      <c r="AF81" s="5"/>
      <c r="AG81" s="5"/>
      <c r="AH81" s="5"/>
      <c r="AI81" s="107"/>
      <c r="AJ81" s="5"/>
      <c r="AK81" s="5"/>
      <c r="AL81" s="5"/>
      <c r="AM81" s="107"/>
      <c r="AN81" s="5"/>
      <c r="AO81" s="5"/>
      <c r="AP81" s="5"/>
      <c r="AQ81" s="107"/>
      <c r="AR81" s="5"/>
      <c r="AS81" s="5"/>
      <c r="AT81" s="5"/>
      <c r="AU81" s="107"/>
      <c r="AV81" s="5"/>
      <c r="AW81" s="5"/>
      <c r="AX81" s="5"/>
      <c r="AY81" s="114"/>
      <c r="AZ81" s="5"/>
      <c r="BA81" s="5"/>
      <c r="BB81" s="5"/>
      <c r="BC81" s="114"/>
      <c r="BD81" s="5"/>
      <c r="BE81" s="5"/>
      <c r="BF81" s="5"/>
      <c r="BG81" s="107">
        <f t="shared" si="2"/>
        <v>0</v>
      </c>
      <c r="BH81" s="5">
        <v>0</v>
      </c>
      <c r="BI81" s="43">
        <v>0</v>
      </c>
      <c r="BJ81" s="24">
        <v>0</v>
      </c>
    </row>
    <row r="82" spans="1:62" ht="15">
      <c r="A82" s="118">
        <v>78</v>
      </c>
      <c r="B82" s="39" t="s">
        <v>77</v>
      </c>
      <c r="C82" s="107"/>
      <c r="D82" s="27"/>
      <c r="E82" s="21"/>
      <c r="F82" s="3"/>
      <c r="G82" s="107"/>
      <c r="H82" s="3"/>
      <c r="I82" s="3"/>
      <c r="J82" s="3"/>
      <c r="K82" s="107"/>
      <c r="L82" s="3"/>
      <c r="M82" s="3"/>
      <c r="N82" s="5"/>
      <c r="O82" s="107"/>
      <c r="P82" s="5"/>
      <c r="Q82" s="5"/>
      <c r="R82" s="5"/>
      <c r="S82" s="107"/>
      <c r="T82" s="5"/>
      <c r="U82" s="5"/>
      <c r="V82" s="5"/>
      <c r="W82" s="107"/>
      <c r="X82" s="5"/>
      <c r="Y82" s="5"/>
      <c r="Z82" s="5"/>
      <c r="AA82" s="107"/>
      <c r="AB82" s="5"/>
      <c r="AC82" s="5"/>
      <c r="AD82" s="5"/>
      <c r="AE82" s="107"/>
      <c r="AF82" s="5"/>
      <c r="AG82" s="5"/>
      <c r="AH82" s="5"/>
      <c r="AI82" s="107"/>
      <c r="AJ82" s="5"/>
      <c r="AK82" s="5"/>
      <c r="AL82" s="5"/>
      <c r="AM82" s="107"/>
      <c r="AN82" s="5"/>
      <c r="AO82" s="5"/>
      <c r="AP82" s="5"/>
      <c r="AQ82" s="107"/>
      <c r="AR82" s="5"/>
      <c r="AS82" s="5"/>
      <c r="AT82" s="5"/>
      <c r="AU82" s="107"/>
      <c r="AV82" s="5"/>
      <c r="AW82" s="5"/>
      <c r="AX82" s="5"/>
      <c r="AY82" s="114"/>
      <c r="AZ82" s="5"/>
      <c r="BA82" s="5"/>
      <c r="BB82" s="5"/>
      <c r="BC82" s="114"/>
      <c r="BD82" s="5"/>
      <c r="BE82" s="5"/>
      <c r="BF82" s="5"/>
      <c r="BG82" s="107">
        <f t="shared" si="2"/>
        <v>0</v>
      </c>
      <c r="BH82" s="5">
        <v>0</v>
      </c>
      <c r="BI82" s="43">
        <v>0</v>
      </c>
      <c r="BJ82" s="24">
        <v>0</v>
      </c>
    </row>
    <row r="83" spans="1:62" ht="15">
      <c r="A83" s="118">
        <v>79</v>
      </c>
      <c r="B83" s="39" t="s">
        <v>102</v>
      </c>
      <c r="C83" s="107"/>
      <c r="D83" s="27"/>
      <c r="E83" s="21"/>
      <c r="F83" s="3"/>
      <c r="G83" s="107"/>
      <c r="H83" s="3"/>
      <c r="I83" s="3"/>
      <c r="J83" s="3"/>
      <c r="K83" s="107"/>
      <c r="L83" s="3"/>
      <c r="M83" s="3"/>
      <c r="N83" s="5"/>
      <c r="O83" s="107"/>
      <c r="P83" s="5"/>
      <c r="Q83" s="5"/>
      <c r="R83" s="5"/>
      <c r="S83" s="107"/>
      <c r="T83" s="5"/>
      <c r="U83" s="5"/>
      <c r="V83" s="5"/>
      <c r="W83" s="107"/>
      <c r="X83" s="5"/>
      <c r="Y83" s="5"/>
      <c r="Z83" s="5"/>
      <c r="AA83" s="107"/>
      <c r="AB83" s="5"/>
      <c r="AC83" s="5"/>
      <c r="AD83" s="5"/>
      <c r="AE83" s="107"/>
      <c r="AF83" s="5"/>
      <c r="AG83" s="5"/>
      <c r="AH83" s="5"/>
      <c r="AI83" s="107">
        <v>1</v>
      </c>
      <c r="AJ83" s="5"/>
      <c r="AK83" s="5"/>
      <c r="AL83" s="5">
        <v>1</v>
      </c>
      <c r="AM83" s="107">
        <v>1</v>
      </c>
      <c r="AN83" s="5"/>
      <c r="AO83" s="5"/>
      <c r="AP83" s="5"/>
      <c r="AQ83" s="107"/>
      <c r="AR83" s="5"/>
      <c r="AS83" s="5"/>
      <c r="AT83" s="5"/>
      <c r="AU83" s="107"/>
      <c r="AV83" s="5"/>
      <c r="AW83" s="5"/>
      <c r="AX83" s="5"/>
      <c r="AY83" s="114"/>
      <c r="AZ83" s="5"/>
      <c r="BA83" s="5"/>
      <c r="BB83" s="5"/>
      <c r="BC83" s="114"/>
      <c r="BD83" s="5"/>
      <c r="BE83" s="5"/>
      <c r="BF83" s="5"/>
      <c r="BG83" s="107">
        <f t="shared" si="2"/>
        <v>2</v>
      </c>
      <c r="BH83" s="5">
        <v>0</v>
      </c>
      <c r="BI83" s="43">
        <v>0</v>
      </c>
      <c r="BJ83" s="24">
        <v>1</v>
      </c>
    </row>
    <row r="84" spans="1:62" ht="15" customHeight="1">
      <c r="A84" s="118">
        <v>80</v>
      </c>
      <c r="B84" s="39" t="s">
        <v>143</v>
      </c>
      <c r="C84" s="107"/>
      <c r="D84" s="27"/>
      <c r="E84" s="21"/>
      <c r="F84" s="3"/>
      <c r="G84" s="107"/>
      <c r="H84" s="3"/>
      <c r="I84" s="3"/>
      <c r="J84" s="3"/>
      <c r="K84" s="107"/>
      <c r="L84" s="3"/>
      <c r="M84" s="3"/>
      <c r="N84" s="5"/>
      <c r="O84" s="107"/>
      <c r="P84" s="5"/>
      <c r="Q84" s="5"/>
      <c r="R84" s="5"/>
      <c r="S84" s="107"/>
      <c r="T84" s="5"/>
      <c r="U84" s="5"/>
      <c r="V84" s="5"/>
      <c r="W84" s="107"/>
      <c r="X84" s="5"/>
      <c r="Y84" s="5"/>
      <c r="Z84" s="5"/>
      <c r="AA84" s="107"/>
      <c r="AB84" s="5"/>
      <c r="AC84" s="5"/>
      <c r="AD84" s="5"/>
      <c r="AE84" s="107"/>
      <c r="AF84" s="5"/>
      <c r="AG84" s="5"/>
      <c r="AH84" s="5"/>
      <c r="AI84" s="107"/>
      <c r="AJ84" s="5"/>
      <c r="AK84" s="5"/>
      <c r="AL84" s="5">
        <v>1</v>
      </c>
      <c r="AM84" s="107"/>
      <c r="AN84" s="5"/>
      <c r="AO84" s="5"/>
      <c r="AP84" s="5"/>
      <c r="AQ84" s="107"/>
      <c r="AR84" s="5"/>
      <c r="AS84" s="5"/>
      <c r="AT84" s="5"/>
      <c r="AU84" s="107"/>
      <c r="AV84" s="5"/>
      <c r="AW84" s="5"/>
      <c r="AX84" s="5"/>
      <c r="AY84" s="114"/>
      <c r="AZ84" s="5"/>
      <c r="BA84" s="5"/>
      <c r="BB84" s="5"/>
      <c r="BC84" s="114"/>
      <c r="BD84" s="5"/>
      <c r="BE84" s="5"/>
      <c r="BF84" s="5"/>
      <c r="BG84" s="107">
        <f t="shared" si="2"/>
        <v>0</v>
      </c>
      <c r="BH84" s="5">
        <v>0</v>
      </c>
      <c r="BI84" s="43">
        <v>0</v>
      </c>
      <c r="BJ84" s="24">
        <v>1</v>
      </c>
    </row>
    <row r="85" spans="1:62" ht="15">
      <c r="A85" s="9"/>
      <c r="B85" s="111"/>
      <c r="C85" s="107">
        <f>SUM(C5:C84)</f>
        <v>0</v>
      </c>
      <c r="D85" s="74">
        <v>0</v>
      </c>
      <c r="E85" s="74">
        <v>0</v>
      </c>
      <c r="F85" s="74">
        <v>0</v>
      </c>
      <c r="G85" s="107">
        <f>SUM(G5:G84)</f>
        <v>0</v>
      </c>
      <c r="H85" s="74">
        <v>4</v>
      </c>
      <c r="I85" s="74">
        <v>11</v>
      </c>
      <c r="J85" s="74">
        <v>5</v>
      </c>
      <c r="K85" s="107">
        <f>SUM(K5:K84)</f>
        <v>21</v>
      </c>
      <c r="L85" s="74">
        <v>12</v>
      </c>
      <c r="M85" s="74">
        <v>22</v>
      </c>
      <c r="N85" s="74">
        <v>47</v>
      </c>
      <c r="O85" s="107">
        <f>SUM(O5:O84)</f>
        <v>54</v>
      </c>
      <c r="P85" s="74">
        <v>41</v>
      </c>
      <c r="Q85" s="74">
        <v>26</v>
      </c>
      <c r="R85" s="74">
        <v>26</v>
      </c>
      <c r="S85" s="107">
        <f>SUM(S5:S84)</f>
        <v>7</v>
      </c>
      <c r="T85" s="74">
        <v>2</v>
      </c>
      <c r="U85" s="74">
        <v>4</v>
      </c>
      <c r="V85" s="74">
        <v>7</v>
      </c>
      <c r="W85" s="107">
        <f>SUM(W5:W84)</f>
        <v>1</v>
      </c>
      <c r="X85" s="74">
        <v>0</v>
      </c>
      <c r="Y85" s="74">
        <v>0</v>
      </c>
      <c r="Z85" s="74">
        <v>0</v>
      </c>
      <c r="AA85" s="107">
        <f>SUM(AA5:AA84)</f>
        <v>0</v>
      </c>
      <c r="AB85" s="74">
        <v>0</v>
      </c>
      <c r="AC85" s="74">
        <v>0</v>
      </c>
      <c r="AD85" s="74">
        <v>0</v>
      </c>
      <c r="AE85" s="107">
        <f>SUM(AE5:AE84)</f>
        <v>5</v>
      </c>
      <c r="AF85" s="74">
        <v>4</v>
      </c>
      <c r="AG85" s="74">
        <v>3</v>
      </c>
      <c r="AH85" s="74">
        <v>5</v>
      </c>
      <c r="AI85" s="107">
        <f>SUM(AI5:AI84)</f>
        <v>13</v>
      </c>
      <c r="AJ85" s="74">
        <v>17</v>
      </c>
      <c r="AK85" s="74">
        <v>13</v>
      </c>
      <c r="AL85" s="74">
        <v>14</v>
      </c>
      <c r="AM85" s="107">
        <f>SUM(AM5:AM84)</f>
        <v>4</v>
      </c>
      <c r="AN85" s="74">
        <v>16</v>
      </c>
      <c r="AO85" s="74">
        <v>7</v>
      </c>
      <c r="AP85" s="74">
        <v>7</v>
      </c>
      <c r="AQ85" s="107">
        <f>SUM(AQ5:AQ84)</f>
        <v>0</v>
      </c>
      <c r="AR85" s="74">
        <v>0</v>
      </c>
      <c r="AS85" s="74">
        <v>2</v>
      </c>
      <c r="AT85" s="74">
        <v>0</v>
      </c>
      <c r="AU85" s="107">
        <f>SUM(AU5:AU84)</f>
        <v>2</v>
      </c>
      <c r="AV85" s="74">
        <v>0</v>
      </c>
      <c r="AW85" s="74">
        <v>1</v>
      </c>
      <c r="AX85" s="74">
        <v>1</v>
      </c>
      <c r="AY85" s="107">
        <f>SUM(AY5:AY84)</f>
        <v>0</v>
      </c>
      <c r="AZ85" s="74">
        <v>0</v>
      </c>
      <c r="BA85" s="74">
        <v>0</v>
      </c>
      <c r="BB85" s="74">
        <v>0</v>
      </c>
      <c r="BC85" s="107">
        <f>SUM(BC5:BC84)</f>
        <v>0</v>
      </c>
      <c r="BD85" s="74">
        <v>0</v>
      </c>
      <c r="BE85" s="74">
        <v>0</v>
      </c>
      <c r="BF85" s="74">
        <v>0</v>
      </c>
      <c r="BG85" s="107">
        <f t="shared" si="2"/>
        <v>107</v>
      </c>
      <c r="BH85" s="74">
        <v>96</v>
      </c>
      <c r="BI85" s="74">
        <v>71</v>
      </c>
      <c r="BJ85" s="74">
        <v>112</v>
      </c>
    </row>
  </sheetData>
  <sheetProtection/>
  <autoFilter ref="A4:BJ85">
    <sortState ref="A5:BJ85">
      <sortCondition sortBy="value" ref="A5:A85"/>
    </sortState>
  </autoFilter>
  <mergeCells count="16">
    <mergeCell ref="BC2:BF3"/>
    <mergeCell ref="BG2:BJ3"/>
    <mergeCell ref="AE2:AH3"/>
    <mergeCell ref="AI2:AL3"/>
    <mergeCell ref="AM2:AP3"/>
    <mergeCell ref="AQ2:AT3"/>
    <mergeCell ref="AU2:AX3"/>
    <mergeCell ref="AY2:BB3"/>
    <mergeCell ref="AA2:AD3"/>
    <mergeCell ref="A1:AD1"/>
    <mergeCell ref="C2:F3"/>
    <mergeCell ref="G2:J3"/>
    <mergeCell ref="K2:N3"/>
    <mergeCell ref="O2:R3"/>
    <mergeCell ref="S2:V3"/>
    <mergeCell ref="W2:Z3"/>
  </mergeCells>
  <printOptions/>
  <pageMargins left="0.11811023622047245" right="0.11811023622047245" top="0.15748031496062992" bottom="0.35433070866141736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7">
      <selection activeCell="M14" sqref="M14"/>
    </sheetView>
  </sheetViews>
  <sheetFormatPr defaultColWidth="9.140625" defaultRowHeight="15"/>
  <cols>
    <col min="1" max="1" width="22.7109375" style="0" customWidth="1"/>
    <col min="2" max="2" width="11.421875" style="0" customWidth="1"/>
    <col min="3" max="3" width="10.140625" style="0" customWidth="1"/>
    <col min="4" max="4" width="9.00390625" style="0" customWidth="1"/>
    <col min="5" max="5" width="8.28125" style="0" customWidth="1"/>
    <col min="6" max="6" width="8.140625" style="0" customWidth="1"/>
    <col min="7" max="7" width="8.421875" style="0" customWidth="1"/>
    <col min="8" max="8" width="10.140625" style="0" customWidth="1"/>
    <col min="9" max="9" width="12.28125" style="0" customWidth="1"/>
    <col min="10" max="10" width="13.7109375" style="0" customWidth="1"/>
    <col min="11" max="11" width="14.00390625" style="0" customWidth="1"/>
  </cols>
  <sheetData>
    <row r="1" spans="1:11" ht="22.5" customHeight="1">
      <c r="A1" s="149" t="s">
        <v>171</v>
      </c>
      <c r="B1" s="150"/>
      <c r="C1" s="150"/>
      <c r="D1" s="150"/>
      <c r="E1" s="150"/>
      <c r="F1" s="150"/>
      <c r="G1" s="150"/>
      <c r="H1" s="150"/>
      <c r="I1" s="150"/>
      <c r="J1" s="150"/>
      <c r="K1" s="151"/>
    </row>
    <row r="2" spans="1:11" ht="18.75" customHeight="1">
      <c r="A2" s="154" t="s">
        <v>79</v>
      </c>
      <c r="B2" s="152" t="s">
        <v>120</v>
      </c>
      <c r="C2" s="152" t="s">
        <v>112</v>
      </c>
      <c r="D2" s="152"/>
      <c r="E2" s="152"/>
      <c r="F2" s="152"/>
      <c r="G2" s="152"/>
      <c r="H2" s="152"/>
      <c r="I2" s="152"/>
      <c r="J2" s="153"/>
      <c r="K2" s="153"/>
    </row>
    <row r="3" spans="1:11" ht="18.75" customHeight="1">
      <c r="A3" s="154"/>
      <c r="B3" s="155"/>
      <c r="C3" s="152" t="s">
        <v>113</v>
      </c>
      <c r="D3" s="152"/>
      <c r="E3" s="152" t="s">
        <v>114</v>
      </c>
      <c r="F3" s="152"/>
      <c r="G3" s="152" t="s">
        <v>115</v>
      </c>
      <c r="H3" s="152"/>
      <c r="I3" s="152"/>
      <c r="J3" s="153"/>
      <c r="K3" s="153"/>
    </row>
    <row r="4" spans="1:11" ht="18.75" customHeight="1">
      <c r="A4" s="154"/>
      <c r="B4" s="155"/>
      <c r="C4" s="152"/>
      <c r="D4" s="152"/>
      <c r="E4" s="152"/>
      <c r="F4" s="152"/>
      <c r="G4" s="152" t="s">
        <v>116</v>
      </c>
      <c r="H4" s="152"/>
      <c r="I4" s="152"/>
      <c r="J4" s="153"/>
      <c r="K4" s="153"/>
    </row>
    <row r="5" spans="1:11" ht="63">
      <c r="A5" s="154"/>
      <c r="B5" s="155"/>
      <c r="C5" s="64">
        <v>2020</v>
      </c>
      <c r="D5" s="110">
        <v>2019</v>
      </c>
      <c r="E5" s="64">
        <v>2020</v>
      </c>
      <c r="F5" s="110">
        <v>2019</v>
      </c>
      <c r="G5" s="64">
        <v>2020</v>
      </c>
      <c r="H5" s="110">
        <v>2019</v>
      </c>
      <c r="I5" s="65" t="s">
        <v>117</v>
      </c>
      <c r="J5" s="108" t="s">
        <v>151</v>
      </c>
      <c r="K5" s="66" t="s">
        <v>118</v>
      </c>
    </row>
    <row r="6" spans="1:11" ht="18.75">
      <c r="A6" s="8" t="s">
        <v>84</v>
      </c>
      <c r="B6" s="85">
        <v>2123</v>
      </c>
      <c r="C6" s="66">
        <v>649</v>
      </c>
      <c r="D6" s="124">
        <v>624</v>
      </c>
      <c r="E6" s="66">
        <v>474</v>
      </c>
      <c r="F6" s="124">
        <v>335</v>
      </c>
      <c r="G6" s="66">
        <v>1123</v>
      </c>
      <c r="H6" s="124">
        <v>959</v>
      </c>
      <c r="I6" s="116">
        <v>52.92177191328935</v>
      </c>
      <c r="J6" s="125">
        <v>43.99082568807339</v>
      </c>
      <c r="K6" s="116">
        <v>8.930946225215955</v>
      </c>
    </row>
    <row r="7" spans="1:11" ht="37.5">
      <c r="A7" s="8" t="s">
        <v>119</v>
      </c>
      <c r="B7" s="85">
        <v>1316</v>
      </c>
      <c r="C7" s="66">
        <v>213</v>
      </c>
      <c r="D7" s="124">
        <v>149</v>
      </c>
      <c r="E7" s="66">
        <v>41</v>
      </c>
      <c r="F7" s="124">
        <v>56</v>
      </c>
      <c r="G7" s="66">
        <v>254</v>
      </c>
      <c r="H7" s="124">
        <v>205</v>
      </c>
      <c r="I7" s="116">
        <v>19.300911854103344</v>
      </c>
      <c r="J7" s="125">
        <v>15.106853352984526</v>
      </c>
      <c r="K7" s="116">
        <v>4.194058501118818</v>
      </c>
    </row>
    <row r="8" spans="1:11" ht="18.75">
      <c r="A8" s="8" t="s">
        <v>85</v>
      </c>
      <c r="B8" s="85">
        <v>619</v>
      </c>
      <c r="C8" s="66">
        <v>72</v>
      </c>
      <c r="D8" s="124">
        <v>64</v>
      </c>
      <c r="E8" s="66">
        <v>36</v>
      </c>
      <c r="F8" s="124">
        <v>58</v>
      </c>
      <c r="G8" s="66">
        <v>108</v>
      </c>
      <c r="H8" s="124">
        <v>122</v>
      </c>
      <c r="I8" s="116">
        <v>17.447495961227787</v>
      </c>
      <c r="J8" s="125">
        <v>18.512898330804248</v>
      </c>
      <c r="K8" s="116">
        <v>-1.0654023695764607</v>
      </c>
    </row>
    <row r="9" spans="1:11" ht="18.75">
      <c r="A9" s="8" t="s">
        <v>86</v>
      </c>
      <c r="B9" s="85">
        <v>259</v>
      </c>
      <c r="C9" s="66">
        <v>65</v>
      </c>
      <c r="D9" s="124">
        <v>71</v>
      </c>
      <c r="E9" s="66">
        <v>46</v>
      </c>
      <c r="F9" s="124">
        <v>54</v>
      </c>
      <c r="G9" s="66">
        <v>111</v>
      </c>
      <c r="H9" s="124">
        <v>125</v>
      </c>
      <c r="I9" s="116">
        <v>43.02325581395349</v>
      </c>
      <c r="J9" s="125">
        <v>55.55555555555556</v>
      </c>
      <c r="K9" s="116">
        <v>-12.532299741602067</v>
      </c>
    </row>
    <row r="10" spans="1:11" ht="18.75">
      <c r="A10" s="8" t="s">
        <v>87</v>
      </c>
      <c r="B10" s="85">
        <v>1</v>
      </c>
      <c r="C10" s="66">
        <v>0</v>
      </c>
      <c r="D10" s="124">
        <v>0</v>
      </c>
      <c r="E10" s="66">
        <v>1</v>
      </c>
      <c r="F10" s="124">
        <v>3</v>
      </c>
      <c r="G10" s="66">
        <v>1</v>
      </c>
      <c r="H10" s="124">
        <v>3</v>
      </c>
      <c r="I10" s="116">
        <v>100</v>
      </c>
      <c r="J10" s="125">
        <v>60</v>
      </c>
      <c r="K10" s="116">
        <v>40</v>
      </c>
    </row>
    <row r="11" spans="1:11" ht="23.25" customHeight="1">
      <c r="A11" s="8" t="s">
        <v>88</v>
      </c>
      <c r="B11" s="85">
        <v>1</v>
      </c>
      <c r="C11" s="66">
        <v>0</v>
      </c>
      <c r="D11" s="124">
        <v>0</v>
      </c>
      <c r="E11" s="66">
        <v>0</v>
      </c>
      <c r="F11" s="124">
        <v>0</v>
      </c>
      <c r="G11" s="66">
        <v>0</v>
      </c>
      <c r="H11" s="124">
        <v>0</v>
      </c>
      <c r="I11" s="116">
        <v>0</v>
      </c>
      <c r="J11" s="125"/>
      <c r="K11" s="116">
        <v>0</v>
      </c>
    </row>
    <row r="12" spans="1:11" ht="18.75">
      <c r="A12" s="8" t="s">
        <v>89</v>
      </c>
      <c r="B12" s="85">
        <v>164</v>
      </c>
      <c r="C12" s="66">
        <v>24</v>
      </c>
      <c r="D12" s="124">
        <v>24</v>
      </c>
      <c r="E12" s="66">
        <v>17</v>
      </c>
      <c r="F12" s="124">
        <v>14</v>
      </c>
      <c r="G12" s="66">
        <v>41</v>
      </c>
      <c r="H12" s="124">
        <v>38</v>
      </c>
      <c r="I12" s="116">
        <v>25</v>
      </c>
      <c r="J12" s="125">
        <v>23.456790123456788</v>
      </c>
      <c r="K12" s="116">
        <v>1.5432098765432123</v>
      </c>
    </row>
    <row r="13" spans="1:11" ht="18.75">
      <c r="A13" s="8" t="s">
        <v>90</v>
      </c>
      <c r="B13" s="85">
        <v>31</v>
      </c>
      <c r="C13" s="66">
        <v>9</v>
      </c>
      <c r="D13" s="124">
        <v>3</v>
      </c>
      <c r="E13" s="66">
        <v>5</v>
      </c>
      <c r="F13" s="124">
        <v>2</v>
      </c>
      <c r="G13" s="66">
        <v>14</v>
      </c>
      <c r="H13" s="124">
        <v>5</v>
      </c>
      <c r="I13" s="116">
        <v>45.16129032258064</v>
      </c>
      <c r="J13" s="125">
        <v>20.833333333333336</v>
      </c>
      <c r="K13" s="116">
        <v>24.327956989247305</v>
      </c>
    </row>
    <row r="14" spans="1:11" ht="18.75">
      <c r="A14" s="8" t="s">
        <v>91</v>
      </c>
      <c r="B14" s="85">
        <v>356</v>
      </c>
      <c r="C14" s="66">
        <v>18</v>
      </c>
      <c r="D14" s="124">
        <v>30</v>
      </c>
      <c r="E14" s="66">
        <v>11</v>
      </c>
      <c r="F14" s="124">
        <v>21</v>
      </c>
      <c r="G14" s="66">
        <v>29</v>
      </c>
      <c r="H14" s="124">
        <v>51</v>
      </c>
      <c r="I14" s="116">
        <v>8.169014084507042</v>
      </c>
      <c r="J14" s="125">
        <v>14.868804664723031</v>
      </c>
      <c r="K14" s="116">
        <v>-6.699790580215989</v>
      </c>
    </row>
    <row r="15" spans="1:11" ht="18.75">
      <c r="A15" s="8" t="s">
        <v>1</v>
      </c>
      <c r="B15" s="85">
        <v>154</v>
      </c>
      <c r="C15" s="66">
        <v>42</v>
      </c>
      <c r="D15" s="124">
        <v>47</v>
      </c>
      <c r="E15" s="66">
        <v>14</v>
      </c>
      <c r="F15" s="124">
        <v>29</v>
      </c>
      <c r="G15" s="66">
        <v>56</v>
      </c>
      <c r="H15" s="124">
        <v>76</v>
      </c>
      <c r="I15" s="116">
        <v>36.36363636363637</v>
      </c>
      <c r="J15" s="125">
        <v>53.90070921985816</v>
      </c>
      <c r="K15" s="116">
        <v>-17.53707285622179</v>
      </c>
    </row>
    <row r="16" spans="1:11" ht="18.75">
      <c r="A16" s="8" t="s">
        <v>92</v>
      </c>
      <c r="B16" s="85">
        <v>307</v>
      </c>
      <c r="C16" s="66">
        <v>45</v>
      </c>
      <c r="D16" s="124">
        <v>34</v>
      </c>
      <c r="E16" s="66">
        <v>35</v>
      </c>
      <c r="F16" s="124">
        <v>32</v>
      </c>
      <c r="G16" s="66">
        <v>80</v>
      </c>
      <c r="H16" s="124">
        <v>66</v>
      </c>
      <c r="I16" s="116">
        <v>26.31578947368421</v>
      </c>
      <c r="J16" s="125">
        <v>23.487544483985765</v>
      </c>
      <c r="K16" s="116">
        <v>2.828244989698444</v>
      </c>
    </row>
    <row r="17" spans="1:11" ht="18.75">
      <c r="A17" s="8" t="s">
        <v>93</v>
      </c>
      <c r="B17" s="85">
        <v>931</v>
      </c>
      <c r="C17" s="66">
        <v>94</v>
      </c>
      <c r="D17" s="124">
        <v>146</v>
      </c>
      <c r="E17" s="66">
        <v>96</v>
      </c>
      <c r="F17" s="124">
        <v>78</v>
      </c>
      <c r="G17" s="66">
        <v>190</v>
      </c>
      <c r="H17" s="124">
        <v>224</v>
      </c>
      <c r="I17" s="116">
        <v>20.7</v>
      </c>
      <c r="J17" s="125">
        <v>23.18840579710145</v>
      </c>
      <c r="K17" s="116">
        <v>-2.5</v>
      </c>
    </row>
    <row r="18" spans="1:11" ht="18.75">
      <c r="A18" s="8" t="s">
        <v>94</v>
      </c>
      <c r="B18" s="85">
        <v>352</v>
      </c>
      <c r="C18" s="66">
        <v>37</v>
      </c>
      <c r="D18" s="124">
        <v>51</v>
      </c>
      <c r="E18" s="66">
        <v>40</v>
      </c>
      <c r="F18" s="124">
        <v>40</v>
      </c>
      <c r="G18" s="66">
        <v>77</v>
      </c>
      <c r="H18" s="124">
        <v>91</v>
      </c>
      <c r="I18" s="116">
        <v>21.937321937321936</v>
      </c>
      <c r="J18" s="125">
        <v>25.925925925925924</v>
      </c>
      <c r="K18" s="116">
        <v>-3.9886039886039875</v>
      </c>
    </row>
    <row r="19" spans="1:11" ht="18.75">
      <c r="A19" s="63" t="s">
        <v>128</v>
      </c>
      <c r="B19" s="9"/>
      <c r="C19" s="66">
        <v>1268</v>
      </c>
      <c r="D19" s="124">
        <v>1243</v>
      </c>
      <c r="E19" s="66">
        <v>815</v>
      </c>
      <c r="F19" s="124">
        <v>722</v>
      </c>
      <c r="G19" s="66">
        <v>2083</v>
      </c>
      <c r="H19" s="124">
        <v>1965</v>
      </c>
      <c r="I19" s="66"/>
      <c r="J19" s="115"/>
      <c r="K19" s="66"/>
    </row>
  </sheetData>
  <sheetProtection/>
  <mergeCells count="8">
    <mergeCell ref="A1:K1"/>
    <mergeCell ref="C2:K2"/>
    <mergeCell ref="C3:D4"/>
    <mergeCell ref="E3:F4"/>
    <mergeCell ref="G3:K3"/>
    <mergeCell ref="G4:K4"/>
    <mergeCell ref="A2:A5"/>
    <mergeCell ref="B2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2"/>
  <sheetViews>
    <sheetView zoomScalePageLayoutView="0" workbookViewId="0" topLeftCell="A1">
      <pane xSplit="2" ySplit="2" topLeftCell="C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Q3" sqref="Q3"/>
    </sheetView>
  </sheetViews>
  <sheetFormatPr defaultColWidth="9.140625" defaultRowHeight="15"/>
  <cols>
    <col min="1" max="1" width="3.7109375" style="0" customWidth="1"/>
    <col min="2" max="2" width="14.421875" style="0" customWidth="1"/>
    <col min="3" max="3" width="6.140625" style="0" customWidth="1"/>
    <col min="4" max="4" width="5.8515625" style="0" customWidth="1"/>
    <col min="5" max="6" width="6.00390625" style="0" customWidth="1"/>
    <col min="7" max="7" width="5.7109375" style="0" customWidth="1"/>
    <col min="8" max="8" width="5.8515625" style="0" customWidth="1"/>
    <col min="9" max="9" width="5.7109375" style="0" customWidth="1"/>
    <col min="10" max="10" width="5.8515625" style="0" customWidth="1"/>
    <col min="11" max="11" width="6.421875" style="0" customWidth="1"/>
    <col min="12" max="12" width="6.00390625" style="0" customWidth="1"/>
    <col min="13" max="13" width="4.7109375" style="0" customWidth="1"/>
    <col min="14" max="14" width="5.140625" style="0" customWidth="1"/>
    <col min="15" max="16" width="5.8515625" style="0" customWidth="1"/>
  </cols>
  <sheetData>
    <row r="1" spans="1:16" ht="15">
      <c r="A1" s="156" t="s">
        <v>104</v>
      </c>
      <c r="B1" s="156"/>
      <c r="C1" s="156"/>
      <c r="D1" s="156"/>
      <c r="E1" s="156"/>
      <c r="F1" s="156"/>
      <c r="G1" s="156"/>
      <c r="H1" s="26"/>
      <c r="I1" s="6"/>
      <c r="J1" s="7"/>
      <c r="K1" s="7"/>
      <c r="L1" s="7"/>
      <c r="M1" s="7"/>
      <c r="N1" s="7"/>
      <c r="O1" s="7">
        <v>2020</v>
      </c>
      <c r="P1" s="7">
        <v>2019</v>
      </c>
    </row>
    <row r="2" spans="1:16" ht="15" customHeight="1">
      <c r="A2" s="19"/>
      <c r="B2" s="18" t="s">
        <v>0</v>
      </c>
      <c r="C2" s="47" t="s">
        <v>75</v>
      </c>
      <c r="D2" s="47" t="s">
        <v>76</v>
      </c>
      <c r="E2" s="47" t="s">
        <v>4</v>
      </c>
      <c r="F2" s="47" t="s">
        <v>3</v>
      </c>
      <c r="G2" s="47" t="s">
        <v>96</v>
      </c>
      <c r="H2" s="47" t="s">
        <v>6</v>
      </c>
      <c r="I2" s="46" t="s">
        <v>5</v>
      </c>
      <c r="J2" s="46" t="s">
        <v>2</v>
      </c>
      <c r="K2" s="46" t="s">
        <v>1</v>
      </c>
      <c r="L2" s="46" t="s">
        <v>7</v>
      </c>
      <c r="M2" s="47" t="s">
        <v>131</v>
      </c>
      <c r="N2" s="119" t="s">
        <v>167</v>
      </c>
      <c r="O2" s="55" t="s">
        <v>127</v>
      </c>
      <c r="P2" s="56"/>
    </row>
    <row r="3" spans="1:16" ht="17.25" customHeight="1">
      <c r="A3" s="18">
        <v>1</v>
      </c>
      <c r="B3" s="39" t="s">
        <v>57</v>
      </c>
      <c r="C3" s="27">
        <v>83.3</v>
      </c>
      <c r="D3" s="21">
        <v>69.12</v>
      </c>
      <c r="E3" s="28">
        <v>76.03</v>
      </c>
      <c r="F3" s="33">
        <v>73.47</v>
      </c>
      <c r="G3" s="33">
        <v>79.6</v>
      </c>
      <c r="H3" s="33">
        <v>66.65</v>
      </c>
      <c r="I3" s="33">
        <v>72.2</v>
      </c>
      <c r="J3" s="49">
        <v>62.3</v>
      </c>
      <c r="K3" s="49">
        <v>79</v>
      </c>
      <c r="L3" s="49">
        <v>79.72</v>
      </c>
      <c r="M3" s="33">
        <v>73</v>
      </c>
      <c r="N3" s="33"/>
      <c r="O3" s="9">
        <v>74.05</v>
      </c>
      <c r="P3" s="49">
        <v>75.36</v>
      </c>
    </row>
    <row r="4" spans="1:16" ht="14.25" customHeight="1">
      <c r="A4" s="25">
        <v>2</v>
      </c>
      <c r="B4" s="39" t="s">
        <v>58</v>
      </c>
      <c r="C4" s="27">
        <v>81.83</v>
      </c>
      <c r="D4" s="21">
        <v>66</v>
      </c>
      <c r="E4" s="21">
        <v>71.61</v>
      </c>
      <c r="F4" s="33">
        <v>65.5</v>
      </c>
      <c r="G4" s="49">
        <v>78.33</v>
      </c>
      <c r="H4" s="49">
        <v>64.9</v>
      </c>
      <c r="I4" s="49">
        <v>69.16</v>
      </c>
      <c r="J4" s="49">
        <v>64.66</v>
      </c>
      <c r="K4" s="49">
        <v>80.42</v>
      </c>
      <c r="L4" s="49">
        <v>83.9</v>
      </c>
      <c r="M4" s="49">
        <v>92</v>
      </c>
      <c r="N4" s="49"/>
      <c r="O4" s="9">
        <v>74.39</v>
      </c>
      <c r="P4" s="49">
        <v>79.11</v>
      </c>
    </row>
    <row r="5" spans="1:16" ht="15.75" customHeight="1">
      <c r="A5" s="25">
        <v>3</v>
      </c>
      <c r="B5" s="30" t="s">
        <v>59</v>
      </c>
      <c r="C5" s="27">
        <v>82.08</v>
      </c>
      <c r="D5" s="21">
        <v>66.68</v>
      </c>
      <c r="E5" s="21">
        <v>66.62</v>
      </c>
      <c r="F5" s="33">
        <v>60.44</v>
      </c>
      <c r="G5" s="49">
        <v>70.3</v>
      </c>
      <c r="H5" s="49">
        <v>61.78</v>
      </c>
      <c r="I5" s="49">
        <v>68.81</v>
      </c>
      <c r="J5" s="49">
        <v>60.22</v>
      </c>
      <c r="K5" s="49">
        <v>74.5</v>
      </c>
      <c r="L5" s="49">
        <v>73.25</v>
      </c>
      <c r="M5" s="49">
        <v>69</v>
      </c>
      <c r="N5" s="49"/>
      <c r="O5" s="9">
        <v>68.51</v>
      </c>
      <c r="P5" s="49">
        <v>73.66</v>
      </c>
    </row>
    <row r="6" spans="1:16" ht="15" customHeight="1">
      <c r="A6" s="25">
        <v>4</v>
      </c>
      <c r="B6" s="39" t="s">
        <v>60</v>
      </c>
      <c r="C6" s="27">
        <v>86.38</v>
      </c>
      <c r="D6" s="21">
        <v>75.42</v>
      </c>
      <c r="E6" s="21">
        <v>77.21</v>
      </c>
      <c r="F6" s="33">
        <v>72.4</v>
      </c>
      <c r="G6" s="49">
        <v>66</v>
      </c>
      <c r="H6" s="49">
        <v>65.25</v>
      </c>
      <c r="I6" s="49">
        <v>84.6</v>
      </c>
      <c r="J6" s="49">
        <v>77.7</v>
      </c>
      <c r="K6" s="49"/>
      <c r="L6" s="49">
        <v>73.11</v>
      </c>
      <c r="M6" s="49">
        <v>100</v>
      </c>
      <c r="N6" s="49"/>
      <c r="O6" s="9">
        <v>77.8</v>
      </c>
      <c r="P6" s="49">
        <v>72.29</v>
      </c>
    </row>
    <row r="7" spans="1:16" ht="15">
      <c r="A7" s="25">
        <v>5</v>
      </c>
      <c r="B7" s="39" t="s">
        <v>61</v>
      </c>
      <c r="C7" s="27">
        <v>80.8</v>
      </c>
      <c r="D7" s="21">
        <v>65.36</v>
      </c>
      <c r="E7" s="21">
        <v>70.7</v>
      </c>
      <c r="F7" s="33">
        <v>56.6</v>
      </c>
      <c r="G7" s="49">
        <v>72.25</v>
      </c>
      <c r="H7" s="49">
        <v>64.63</v>
      </c>
      <c r="I7" s="49">
        <v>66.75</v>
      </c>
      <c r="J7" s="49">
        <v>63</v>
      </c>
      <c r="K7" s="49">
        <v>72.66</v>
      </c>
      <c r="L7" s="49">
        <v>81.46</v>
      </c>
      <c r="M7" s="49"/>
      <c r="N7" s="49"/>
      <c r="O7" s="9">
        <v>69.42</v>
      </c>
      <c r="P7" s="49">
        <v>74.12</v>
      </c>
    </row>
    <row r="8" spans="1:16" ht="15">
      <c r="A8" s="25">
        <v>6</v>
      </c>
      <c r="B8" s="39" t="s">
        <v>62</v>
      </c>
      <c r="C8" s="27">
        <v>82.5</v>
      </c>
      <c r="D8" s="21">
        <v>67.18</v>
      </c>
      <c r="E8" s="21">
        <v>67.92</v>
      </c>
      <c r="F8" s="33">
        <v>68.75</v>
      </c>
      <c r="G8" s="49">
        <v>61</v>
      </c>
      <c r="H8" s="49">
        <v>57</v>
      </c>
      <c r="I8" s="49">
        <v>61</v>
      </c>
      <c r="J8" s="49">
        <v>65.5</v>
      </c>
      <c r="K8" s="49"/>
      <c r="L8" s="49">
        <v>84.5</v>
      </c>
      <c r="M8" s="49"/>
      <c r="N8" s="49"/>
      <c r="O8" s="9">
        <v>68.37</v>
      </c>
      <c r="P8" s="49">
        <v>67.3</v>
      </c>
    </row>
    <row r="9" spans="1:16" ht="15">
      <c r="A9" s="25">
        <v>7</v>
      </c>
      <c r="B9" s="40" t="s">
        <v>63</v>
      </c>
      <c r="C9" s="21">
        <v>79</v>
      </c>
      <c r="D9" s="21">
        <v>56.85</v>
      </c>
      <c r="E9" s="21">
        <v>63.33</v>
      </c>
      <c r="F9" s="33">
        <v>61.36</v>
      </c>
      <c r="G9" s="49">
        <v>81</v>
      </c>
      <c r="H9" s="49">
        <v>52.6</v>
      </c>
      <c r="I9" s="49"/>
      <c r="J9" s="49"/>
      <c r="K9" s="49"/>
      <c r="L9" s="49">
        <v>68.66</v>
      </c>
      <c r="M9" s="49"/>
      <c r="N9" s="49"/>
      <c r="O9" s="9">
        <v>66.11</v>
      </c>
      <c r="P9" s="49">
        <v>69.44</v>
      </c>
    </row>
    <row r="10" spans="1:16" ht="15">
      <c r="A10" s="25">
        <v>8</v>
      </c>
      <c r="B10" s="39" t="s">
        <v>64</v>
      </c>
      <c r="C10" s="27">
        <v>85.13</v>
      </c>
      <c r="D10" s="21">
        <v>66.11</v>
      </c>
      <c r="E10" s="21">
        <v>67.09</v>
      </c>
      <c r="F10" s="33">
        <v>73</v>
      </c>
      <c r="G10" s="49">
        <v>69.4</v>
      </c>
      <c r="H10" s="49">
        <v>54.5</v>
      </c>
      <c r="I10" s="49">
        <v>84.6</v>
      </c>
      <c r="J10" s="49">
        <v>66.4</v>
      </c>
      <c r="K10" s="49">
        <v>64</v>
      </c>
      <c r="L10" s="49">
        <v>86.5</v>
      </c>
      <c r="M10" s="49"/>
      <c r="N10" s="49"/>
      <c r="O10" s="9">
        <v>71.67</v>
      </c>
      <c r="P10" s="49">
        <v>68.43</v>
      </c>
    </row>
    <row r="11" spans="1:16" ht="15">
      <c r="A11" s="25">
        <v>9</v>
      </c>
      <c r="B11" s="39" t="s">
        <v>65</v>
      </c>
      <c r="C11" s="27">
        <v>82.06</v>
      </c>
      <c r="D11" s="21">
        <v>70.64</v>
      </c>
      <c r="E11" s="21">
        <v>68.23</v>
      </c>
      <c r="F11" s="33">
        <v>65</v>
      </c>
      <c r="G11" s="49">
        <v>74.25</v>
      </c>
      <c r="H11" s="49">
        <v>70.14</v>
      </c>
      <c r="I11" s="49">
        <v>73.81</v>
      </c>
      <c r="J11" s="49">
        <v>69.31</v>
      </c>
      <c r="K11" s="49">
        <v>75.6</v>
      </c>
      <c r="L11" s="49">
        <v>70</v>
      </c>
      <c r="M11" s="49"/>
      <c r="N11" s="49">
        <v>100</v>
      </c>
      <c r="O11" s="9">
        <v>74.45</v>
      </c>
      <c r="P11" s="49">
        <v>68.66</v>
      </c>
    </row>
    <row r="12" spans="1:16" ht="15">
      <c r="A12" s="25">
        <v>10</v>
      </c>
      <c r="B12" s="39" t="s">
        <v>66</v>
      </c>
      <c r="C12" s="27">
        <v>79.26</v>
      </c>
      <c r="D12" s="21">
        <v>62.54</v>
      </c>
      <c r="E12" s="21">
        <v>77.81</v>
      </c>
      <c r="F12" s="33">
        <v>66.33</v>
      </c>
      <c r="G12" s="49">
        <v>65.5</v>
      </c>
      <c r="H12" s="49">
        <v>62.27</v>
      </c>
      <c r="I12" s="49">
        <v>50.5</v>
      </c>
      <c r="J12" s="49">
        <v>72</v>
      </c>
      <c r="K12" s="49">
        <v>62.28</v>
      </c>
      <c r="L12" s="49">
        <v>79.83</v>
      </c>
      <c r="M12" s="49"/>
      <c r="N12" s="49"/>
      <c r="O12" s="9">
        <v>67.83</v>
      </c>
      <c r="P12" s="49">
        <v>71.27</v>
      </c>
    </row>
    <row r="13" spans="1:16" ht="15">
      <c r="A13" s="25">
        <v>11</v>
      </c>
      <c r="B13" s="39" t="s">
        <v>67</v>
      </c>
      <c r="C13" s="27">
        <v>79.72</v>
      </c>
      <c r="D13" s="21">
        <v>66.04</v>
      </c>
      <c r="E13" s="21">
        <v>68.72</v>
      </c>
      <c r="F13" s="33">
        <v>70.06</v>
      </c>
      <c r="G13" s="49">
        <v>71.5</v>
      </c>
      <c r="H13" s="49">
        <v>67.21</v>
      </c>
      <c r="I13" s="49">
        <v>62.17</v>
      </c>
      <c r="J13" s="49">
        <v>60.93</v>
      </c>
      <c r="K13" s="49">
        <v>76.75</v>
      </c>
      <c r="L13" s="49">
        <v>81.25</v>
      </c>
      <c r="M13" s="49">
        <v>77</v>
      </c>
      <c r="N13" s="49"/>
      <c r="O13" s="9">
        <v>71.03</v>
      </c>
      <c r="P13" s="49">
        <v>72.91</v>
      </c>
    </row>
    <row r="14" spans="1:16" ht="15">
      <c r="A14" s="25">
        <v>12</v>
      </c>
      <c r="B14" s="39" t="s">
        <v>68</v>
      </c>
      <c r="C14" s="27">
        <v>84.09</v>
      </c>
      <c r="D14" s="21">
        <v>68.84</v>
      </c>
      <c r="E14" s="21">
        <v>80.16</v>
      </c>
      <c r="F14" s="33">
        <v>82.62</v>
      </c>
      <c r="G14" s="49">
        <v>70.66</v>
      </c>
      <c r="H14" s="49">
        <v>73.8</v>
      </c>
      <c r="I14" s="49">
        <v>66.28</v>
      </c>
      <c r="J14" s="49">
        <v>74.6</v>
      </c>
      <c r="K14" s="49">
        <v>75.22</v>
      </c>
      <c r="L14" s="49">
        <v>79.81</v>
      </c>
      <c r="M14" s="49">
        <v>78</v>
      </c>
      <c r="N14" s="49"/>
      <c r="O14" s="9">
        <v>75.82</v>
      </c>
      <c r="P14" s="49">
        <v>76.34</v>
      </c>
    </row>
    <row r="15" spans="1:16" ht="15">
      <c r="A15" s="25">
        <v>13</v>
      </c>
      <c r="B15" s="39" t="s">
        <v>69</v>
      </c>
      <c r="C15" s="27">
        <v>82.99</v>
      </c>
      <c r="D15" s="21">
        <v>69.79</v>
      </c>
      <c r="E15" s="21">
        <v>74.42</v>
      </c>
      <c r="F15" s="33">
        <v>74.71</v>
      </c>
      <c r="G15" s="49">
        <v>79.81</v>
      </c>
      <c r="H15" s="49">
        <v>67</v>
      </c>
      <c r="I15" s="49">
        <v>72.8</v>
      </c>
      <c r="J15" s="49">
        <v>60.63</v>
      </c>
      <c r="K15" s="49">
        <v>79.5</v>
      </c>
      <c r="L15" s="49">
        <v>80.43</v>
      </c>
      <c r="M15" s="49">
        <v>61</v>
      </c>
      <c r="N15" s="49"/>
      <c r="O15" s="9">
        <v>73</v>
      </c>
      <c r="P15" s="49">
        <v>72.69</v>
      </c>
    </row>
    <row r="16" spans="1:16" ht="15">
      <c r="A16" s="25">
        <v>14</v>
      </c>
      <c r="B16" s="39" t="s">
        <v>70</v>
      </c>
      <c r="C16" s="27">
        <v>80.56</v>
      </c>
      <c r="D16" s="21">
        <v>68.67</v>
      </c>
      <c r="E16" s="21">
        <v>62.22</v>
      </c>
      <c r="F16" s="33">
        <v>51.4</v>
      </c>
      <c r="G16" s="49">
        <v>74.66</v>
      </c>
      <c r="H16" s="49">
        <v>55.25</v>
      </c>
      <c r="I16" s="49">
        <v>52.66</v>
      </c>
      <c r="J16" s="49">
        <v>66.6</v>
      </c>
      <c r="K16" s="49">
        <v>76.75</v>
      </c>
      <c r="L16" s="49">
        <v>62</v>
      </c>
      <c r="M16" s="49">
        <v>87.5</v>
      </c>
      <c r="N16" s="49"/>
      <c r="O16" s="9">
        <v>67.11</v>
      </c>
      <c r="P16" s="49">
        <v>70.19</v>
      </c>
    </row>
    <row r="17" spans="1:16" ht="15">
      <c r="A17" s="25">
        <v>15</v>
      </c>
      <c r="B17" s="39" t="s">
        <v>71</v>
      </c>
      <c r="C17" s="27">
        <v>88.25</v>
      </c>
      <c r="D17" s="21">
        <v>81.9</v>
      </c>
      <c r="E17" s="21">
        <v>93</v>
      </c>
      <c r="F17" s="33"/>
      <c r="G17" s="49">
        <v>51</v>
      </c>
      <c r="H17" s="49">
        <v>70.43</v>
      </c>
      <c r="I17" s="49">
        <v>52</v>
      </c>
      <c r="J17" s="49"/>
      <c r="K17" s="49">
        <v>79</v>
      </c>
      <c r="L17" s="49">
        <v>96</v>
      </c>
      <c r="M17" s="49"/>
      <c r="N17" s="49"/>
      <c r="O17" s="9">
        <v>76.44</v>
      </c>
      <c r="P17" s="49">
        <v>81.47</v>
      </c>
    </row>
    <row r="18" spans="1:16" ht="15">
      <c r="A18" s="25">
        <v>16</v>
      </c>
      <c r="B18" s="41" t="s">
        <v>72</v>
      </c>
      <c r="C18" s="27">
        <v>79.09</v>
      </c>
      <c r="D18" s="21">
        <v>72.04</v>
      </c>
      <c r="E18" s="21">
        <v>55</v>
      </c>
      <c r="F18" s="33"/>
      <c r="G18" s="49"/>
      <c r="H18" s="49">
        <v>64.23</v>
      </c>
      <c r="I18" s="49"/>
      <c r="J18" s="49">
        <v>44</v>
      </c>
      <c r="K18" s="49">
        <v>80.5</v>
      </c>
      <c r="L18" s="49">
        <v>82</v>
      </c>
      <c r="M18" s="49"/>
      <c r="N18" s="49"/>
      <c r="O18" s="9">
        <v>68.12</v>
      </c>
      <c r="P18" s="49">
        <v>69.55</v>
      </c>
    </row>
    <row r="19" spans="1:16" ht="15">
      <c r="A19" s="25">
        <v>17</v>
      </c>
      <c r="B19" s="39" t="s">
        <v>73</v>
      </c>
      <c r="C19" s="27">
        <v>83.71</v>
      </c>
      <c r="D19" s="21">
        <v>67.94</v>
      </c>
      <c r="E19" s="21">
        <v>70.15</v>
      </c>
      <c r="F19" s="33">
        <v>63.15</v>
      </c>
      <c r="G19" s="49">
        <v>77.75</v>
      </c>
      <c r="H19" s="49">
        <v>70.31</v>
      </c>
      <c r="I19" s="49">
        <v>73.37</v>
      </c>
      <c r="J19" s="49">
        <v>63.42</v>
      </c>
      <c r="K19" s="49">
        <v>70.66</v>
      </c>
      <c r="L19" s="49">
        <v>72.14</v>
      </c>
      <c r="M19" s="49">
        <v>68</v>
      </c>
      <c r="N19" s="49"/>
      <c r="O19" s="9">
        <v>70.96</v>
      </c>
      <c r="P19" s="49">
        <v>69.03</v>
      </c>
    </row>
    <row r="20" spans="1:16" ht="15">
      <c r="A20" s="25">
        <v>18</v>
      </c>
      <c r="B20" s="39" t="s">
        <v>74</v>
      </c>
      <c r="C20" s="27">
        <v>89.23</v>
      </c>
      <c r="D20" s="21">
        <v>82.23</v>
      </c>
      <c r="E20" s="21">
        <v>94</v>
      </c>
      <c r="F20" s="33"/>
      <c r="G20" s="49"/>
      <c r="H20" s="49">
        <v>79.5</v>
      </c>
      <c r="I20" s="49"/>
      <c r="J20" s="49"/>
      <c r="K20" s="49">
        <v>85.5</v>
      </c>
      <c r="L20" s="49">
        <v>95</v>
      </c>
      <c r="M20" s="49"/>
      <c r="N20" s="49"/>
      <c r="O20" s="9">
        <v>87.57</v>
      </c>
      <c r="P20" s="49">
        <v>82.4</v>
      </c>
    </row>
    <row r="21" spans="1:16" ht="15">
      <c r="A21" s="25">
        <v>19</v>
      </c>
      <c r="B21" s="39" t="s">
        <v>10</v>
      </c>
      <c r="C21" s="27">
        <v>81.12</v>
      </c>
      <c r="D21" s="21">
        <v>64.58</v>
      </c>
      <c r="E21" s="57">
        <v>64.44</v>
      </c>
      <c r="F21" s="33">
        <v>69.5</v>
      </c>
      <c r="G21" s="49">
        <v>66.75</v>
      </c>
      <c r="H21" s="49">
        <v>55.75</v>
      </c>
      <c r="I21" s="49">
        <v>70.14</v>
      </c>
      <c r="J21" s="49">
        <v>73.85</v>
      </c>
      <c r="K21" s="49"/>
      <c r="L21" s="49">
        <v>59.66</v>
      </c>
      <c r="M21" s="49"/>
      <c r="N21" s="49"/>
      <c r="O21" s="9">
        <v>67.31</v>
      </c>
      <c r="P21" s="49">
        <v>70.94</v>
      </c>
    </row>
    <row r="22" spans="1:16" ht="15">
      <c r="A22" s="25">
        <v>20</v>
      </c>
      <c r="B22" s="39" t="s">
        <v>16</v>
      </c>
      <c r="C22" s="27">
        <v>74.33</v>
      </c>
      <c r="D22" s="21">
        <v>65.4</v>
      </c>
      <c r="E22" s="21">
        <v>70.75</v>
      </c>
      <c r="F22" s="33">
        <v>75</v>
      </c>
      <c r="G22" s="49">
        <v>51</v>
      </c>
      <c r="H22" s="49">
        <v>51.5</v>
      </c>
      <c r="I22" s="49">
        <v>52.8</v>
      </c>
      <c r="J22" s="49">
        <v>64</v>
      </c>
      <c r="K22" s="49"/>
      <c r="L22" s="49">
        <v>54</v>
      </c>
      <c r="M22" s="49">
        <v>67</v>
      </c>
      <c r="N22" s="49"/>
      <c r="O22" s="9">
        <v>62.57</v>
      </c>
      <c r="P22" s="49">
        <v>60.67</v>
      </c>
    </row>
    <row r="23" spans="1:16" ht="15">
      <c r="A23" s="25">
        <v>21</v>
      </c>
      <c r="B23" s="39" t="s">
        <v>17</v>
      </c>
      <c r="C23" s="27">
        <v>75.07</v>
      </c>
      <c r="D23" s="21">
        <v>60.57</v>
      </c>
      <c r="E23" s="21">
        <v>57.85</v>
      </c>
      <c r="F23" s="33">
        <v>68</v>
      </c>
      <c r="G23" s="49">
        <v>83.5</v>
      </c>
      <c r="H23" s="49">
        <v>67</v>
      </c>
      <c r="I23" s="49">
        <v>49.5</v>
      </c>
      <c r="J23" s="49">
        <v>53.5</v>
      </c>
      <c r="K23" s="49"/>
      <c r="L23" s="49"/>
      <c r="M23" s="49"/>
      <c r="N23" s="49"/>
      <c r="O23" s="9">
        <v>64.37</v>
      </c>
      <c r="P23" s="49">
        <v>70.76</v>
      </c>
    </row>
    <row r="24" spans="1:16" ht="15">
      <c r="A24" s="25">
        <v>22</v>
      </c>
      <c r="B24" s="39" t="s">
        <v>18</v>
      </c>
      <c r="C24" s="27">
        <v>76.56</v>
      </c>
      <c r="D24" s="21">
        <v>63.86</v>
      </c>
      <c r="E24" s="21">
        <v>58.73</v>
      </c>
      <c r="F24" s="33">
        <v>57.8</v>
      </c>
      <c r="G24" s="49"/>
      <c r="H24" s="49">
        <v>50.83</v>
      </c>
      <c r="I24" s="49">
        <v>53</v>
      </c>
      <c r="J24" s="49">
        <v>61.25</v>
      </c>
      <c r="K24" s="49"/>
      <c r="L24" s="49">
        <v>23</v>
      </c>
      <c r="M24" s="49"/>
      <c r="N24" s="49"/>
      <c r="O24" s="9">
        <v>55.62</v>
      </c>
      <c r="P24" s="49">
        <v>65.97</v>
      </c>
    </row>
    <row r="25" spans="1:16" ht="15">
      <c r="A25" s="25">
        <v>23</v>
      </c>
      <c r="B25" s="30" t="s">
        <v>19</v>
      </c>
      <c r="C25" s="27">
        <v>60.75</v>
      </c>
      <c r="D25" s="21">
        <v>49</v>
      </c>
      <c r="E25" s="21">
        <v>34.1</v>
      </c>
      <c r="F25" s="33">
        <v>27.87</v>
      </c>
      <c r="G25" s="49"/>
      <c r="H25" s="49">
        <v>71</v>
      </c>
      <c r="I25" s="49"/>
      <c r="J25" s="49"/>
      <c r="K25" s="49"/>
      <c r="L25" s="49"/>
      <c r="M25" s="49"/>
      <c r="N25" s="49"/>
      <c r="O25" s="9">
        <v>48.54</v>
      </c>
      <c r="P25" s="49">
        <v>47.53</v>
      </c>
    </row>
    <row r="26" spans="1:16" ht="15">
      <c r="A26" s="25">
        <v>24</v>
      </c>
      <c r="B26" s="39" t="s">
        <v>106</v>
      </c>
      <c r="C26" s="27">
        <v>69.25</v>
      </c>
      <c r="D26" s="21">
        <v>63.62</v>
      </c>
      <c r="E26" s="21">
        <v>57.08</v>
      </c>
      <c r="F26" s="33">
        <v>50.85</v>
      </c>
      <c r="G26" s="49">
        <v>63.55</v>
      </c>
      <c r="H26" s="49">
        <v>56.5</v>
      </c>
      <c r="I26" s="49">
        <v>39</v>
      </c>
      <c r="J26" s="49">
        <v>50.85</v>
      </c>
      <c r="K26" s="49">
        <v>44</v>
      </c>
      <c r="L26" s="49">
        <v>45</v>
      </c>
      <c r="M26" s="49"/>
      <c r="N26" s="49"/>
      <c r="O26" s="9">
        <v>53.97</v>
      </c>
      <c r="P26" s="49">
        <v>68.21</v>
      </c>
    </row>
    <row r="27" spans="1:16" ht="15">
      <c r="A27" s="25">
        <v>25</v>
      </c>
      <c r="B27" s="39" t="s">
        <v>20</v>
      </c>
      <c r="C27" s="27">
        <v>68.76</v>
      </c>
      <c r="D27" s="21">
        <v>51.71</v>
      </c>
      <c r="E27" s="21">
        <v>52.37</v>
      </c>
      <c r="F27" s="33">
        <v>54</v>
      </c>
      <c r="G27" s="49"/>
      <c r="H27" s="49">
        <v>55</v>
      </c>
      <c r="I27" s="49">
        <v>51.66</v>
      </c>
      <c r="J27" s="49">
        <v>54</v>
      </c>
      <c r="K27" s="49"/>
      <c r="L27" s="49">
        <v>76</v>
      </c>
      <c r="M27" s="49"/>
      <c r="N27" s="49"/>
      <c r="O27" s="9">
        <v>57.93</v>
      </c>
      <c r="P27" s="49">
        <v>55.4</v>
      </c>
    </row>
    <row r="28" spans="1:16" ht="15">
      <c r="A28" s="25">
        <v>26</v>
      </c>
      <c r="B28" s="40" t="s">
        <v>21</v>
      </c>
      <c r="C28" s="21">
        <v>75.73</v>
      </c>
      <c r="D28" s="21">
        <v>53.5</v>
      </c>
      <c r="E28" s="21">
        <v>58.5</v>
      </c>
      <c r="F28" s="33">
        <v>48.5</v>
      </c>
      <c r="G28" s="49">
        <v>69.33</v>
      </c>
      <c r="H28" s="49">
        <v>54.71</v>
      </c>
      <c r="I28" s="49"/>
      <c r="J28" s="49">
        <v>36</v>
      </c>
      <c r="K28" s="49"/>
      <c r="L28" s="49"/>
      <c r="M28" s="49"/>
      <c r="N28" s="49"/>
      <c r="O28" s="9">
        <v>56.61</v>
      </c>
      <c r="P28" s="49">
        <v>60.61</v>
      </c>
    </row>
    <row r="29" spans="1:16" ht="15">
      <c r="A29" s="118">
        <v>27</v>
      </c>
      <c r="B29" s="40" t="s">
        <v>156</v>
      </c>
      <c r="C29" s="21">
        <v>76.87</v>
      </c>
      <c r="D29" s="21">
        <v>62.85</v>
      </c>
      <c r="E29" s="21">
        <v>82.66</v>
      </c>
      <c r="F29" s="33"/>
      <c r="G29" s="49">
        <v>66</v>
      </c>
      <c r="H29" s="49">
        <v>52.75</v>
      </c>
      <c r="I29" s="49"/>
      <c r="J29" s="49"/>
      <c r="K29" s="49"/>
      <c r="L29" s="49">
        <v>80</v>
      </c>
      <c r="M29" s="49"/>
      <c r="N29" s="49"/>
      <c r="O29" s="9">
        <v>70.18</v>
      </c>
      <c r="P29" s="49"/>
    </row>
    <row r="30" spans="1:16" ht="15">
      <c r="A30" s="118">
        <v>28</v>
      </c>
      <c r="B30" s="39" t="s">
        <v>22</v>
      </c>
      <c r="C30" s="27">
        <v>77.86</v>
      </c>
      <c r="D30" s="21">
        <v>63.3</v>
      </c>
      <c r="E30" s="21">
        <v>71</v>
      </c>
      <c r="F30" s="33">
        <v>64.25</v>
      </c>
      <c r="G30" s="49">
        <v>64</v>
      </c>
      <c r="H30" s="49">
        <v>52.33</v>
      </c>
      <c r="I30" s="49">
        <v>70.33</v>
      </c>
      <c r="J30" s="49">
        <v>70</v>
      </c>
      <c r="K30" s="49">
        <v>68</v>
      </c>
      <c r="L30" s="49">
        <v>69.5</v>
      </c>
      <c r="M30" s="49"/>
      <c r="N30" s="49"/>
      <c r="O30" s="9">
        <v>67.05</v>
      </c>
      <c r="P30" s="49">
        <v>59.11</v>
      </c>
    </row>
    <row r="31" spans="1:16" ht="15">
      <c r="A31" s="118">
        <v>29</v>
      </c>
      <c r="B31" s="39" t="s">
        <v>23</v>
      </c>
      <c r="C31" s="27">
        <v>71.44</v>
      </c>
      <c r="D31" s="21">
        <v>61</v>
      </c>
      <c r="E31" s="21">
        <v>55.45</v>
      </c>
      <c r="F31" s="33">
        <v>59</v>
      </c>
      <c r="G31" s="49">
        <v>80</v>
      </c>
      <c r="H31" s="49">
        <v>51.4</v>
      </c>
      <c r="I31" s="49">
        <v>53</v>
      </c>
      <c r="J31" s="49">
        <v>55.33</v>
      </c>
      <c r="K31" s="49">
        <v>81</v>
      </c>
      <c r="L31" s="49">
        <v>79</v>
      </c>
      <c r="M31" s="49">
        <v>44</v>
      </c>
      <c r="N31" s="49"/>
      <c r="O31" s="9">
        <v>62.78</v>
      </c>
      <c r="P31" s="49">
        <v>69.03</v>
      </c>
    </row>
    <row r="32" spans="1:16" ht="15">
      <c r="A32" s="118">
        <v>30</v>
      </c>
      <c r="B32" s="39" t="s">
        <v>24</v>
      </c>
      <c r="C32" s="27">
        <v>66.55</v>
      </c>
      <c r="D32" s="21">
        <v>51.15</v>
      </c>
      <c r="E32" s="21">
        <v>53.16</v>
      </c>
      <c r="F32" s="33">
        <v>51</v>
      </c>
      <c r="G32" s="49">
        <v>60.33</v>
      </c>
      <c r="H32" s="49">
        <v>48.4</v>
      </c>
      <c r="I32" s="49">
        <v>15</v>
      </c>
      <c r="J32" s="49">
        <v>49.33</v>
      </c>
      <c r="K32" s="49"/>
      <c r="L32" s="49">
        <v>72</v>
      </c>
      <c r="M32" s="49"/>
      <c r="N32" s="49"/>
      <c r="O32" s="9">
        <v>51.88</v>
      </c>
      <c r="P32" s="49">
        <v>50.81</v>
      </c>
    </row>
    <row r="33" spans="1:16" ht="15">
      <c r="A33" s="118">
        <v>31</v>
      </c>
      <c r="B33" s="39" t="s">
        <v>11</v>
      </c>
      <c r="C33" s="27">
        <v>78.8</v>
      </c>
      <c r="D33" s="21">
        <v>59.61</v>
      </c>
      <c r="E33" s="57">
        <v>73.4</v>
      </c>
      <c r="F33" s="33">
        <v>94</v>
      </c>
      <c r="G33" s="49">
        <v>66.6</v>
      </c>
      <c r="H33" s="49">
        <v>52.25</v>
      </c>
      <c r="I33" s="49">
        <v>66.6</v>
      </c>
      <c r="J33" s="49">
        <v>54.75</v>
      </c>
      <c r="K33" s="49"/>
      <c r="L33" s="49">
        <v>62.5</v>
      </c>
      <c r="M33" s="49">
        <v>69</v>
      </c>
      <c r="N33" s="49"/>
      <c r="O33" s="9">
        <v>67.75</v>
      </c>
      <c r="P33" s="49">
        <v>66.36</v>
      </c>
    </row>
    <row r="34" spans="1:16" ht="15">
      <c r="A34" s="118">
        <v>32</v>
      </c>
      <c r="B34" s="39" t="s">
        <v>25</v>
      </c>
      <c r="C34" s="27">
        <v>63.72</v>
      </c>
      <c r="D34" s="21">
        <v>39.45</v>
      </c>
      <c r="E34" s="21">
        <v>48.8</v>
      </c>
      <c r="F34" s="33">
        <v>46.66</v>
      </c>
      <c r="G34" s="49">
        <v>71</v>
      </c>
      <c r="H34" s="49">
        <v>46.33</v>
      </c>
      <c r="I34" s="49">
        <v>84</v>
      </c>
      <c r="J34" s="49">
        <v>40.5</v>
      </c>
      <c r="K34" s="49"/>
      <c r="L34" s="49"/>
      <c r="M34" s="49">
        <v>87</v>
      </c>
      <c r="N34" s="49"/>
      <c r="O34" s="9">
        <v>58.6</v>
      </c>
      <c r="P34" s="49">
        <v>56.87</v>
      </c>
    </row>
    <row r="35" spans="1:16" ht="15">
      <c r="A35" s="118">
        <v>33</v>
      </c>
      <c r="B35" s="39" t="s">
        <v>26</v>
      </c>
      <c r="C35" s="27">
        <v>77.31</v>
      </c>
      <c r="D35" s="21">
        <v>59</v>
      </c>
      <c r="E35" s="21">
        <v>58.9</v>
      </c>
      <c r="F35" s="33">
        <v>50</v>
      </c>
      <c r="G35" s="49">
        <v>61</v>
      </c>
      <c r="H35" s="49">
        <v>53.3</v>
      </c>
      <c r="I35" s="49"/>
      <c r="J35" s="49"/>
      <c r="K35" s="49"/>
      <c r="L35" s="49">
        <v>87.5</v>
      </c>
      <c r="M35" s="49"/>
      <c r="N35" s="49"/>
      <c r="O35" s="9">
        <v>63.85</v>
      </c>
      <c r="P35" s="49">
        <v>58.93</v>
      </c>
    </row>
    <row r="36" spans="1:16" ht="15">
      <c r="A36" s="118">
        <v>34</v>
      </c>
      <c r="B36" s="39" t="s">
        <v>27</v>
      </c>
      <c r="C36" s="27">
        <v>83.72</v>
      </c>
      <c r="D36" s="21">
        <v>67.89</v>
      </c>
      <c r="E36" s="21">
        <v>68.78</v>
      </c>
      <c r="F36" s="33">
        <v>73.12</v>
      </c>
      <c r="G36" s="49"/>
      <c r="H36" s="49">
        <v>64.28</v>
      </c>
      <c r="I36" s="49">
        <v>70.2</v>
      </c>
      <c r="J36" s="49">
        <v>73</v>
      </c>
      <c r="K36" s="49">
        <v>79</v>
      </c>
      <c r="L36" s="49">
        <v>77</v>
      </c>
      <c r="M36" s="49"/>
      <c r="N36" s="49"/>
      <c r="O36" s="9">
        <v>72.99</v>
      </c>
      <c r="P36" s="49">
        <v>73.37</v>
      </c>
    </row>
    <row r="37" spans="1:16" ht="15">
      <c r="A37" s="118">
        <v>35</v>
      </c>
      <c r="B37" s="39" t="s">
        <v>28</v>
      </c>
      <c r="C37" s="27">
        <v>81.61</v>
      </c>
      <c r="D37" s="21">
        <v>64.12</v>
      </c>
      <c r="E37" s="21">
        <v>61.71</v>
      </c>
      <c r="F37" s="33">
        <v>69</v>
      </c>
      <c r="G37" s="49">
        <v>63.66</v>
      </c>
      <c r="H37" s="49">
        <v>63.8</v>
      </c>
      <c r="I37" s="49">
        <v>54</v>
      </c>
      <c r="J37" s="49">
        <v>61</v>
      </c>
      <c r="K37" s="49">
        <v>53</v>
      </c>
      <c r="L37" s="49"/>
      <c r="M37" s="49"/>
      <c r="N37" s="49"/>
      <c r="O37" s="9">
        <v>63.5</v>
      </c>
      <c r="P37" s="49">
        <v>62.22</v>
      </c>
    </row>
    <row r="38" spans="1:16" ht="15">
      <c r="A38" s="118">
        <v>36</v>
      </c>
      <c r="B38" s="39" t="s">
        <v>107</v>
      </c>
      <c r="C38" s="27"/>
      <c r="D38" s="21"/>
      <c r="E38" s="21"/>
      <c r="F38" s="33"/>
      <c r="G38" s="49"/>
      <c r="H38" s="49"/>
      <c r="I38" s="49"/>
      <c r="J38" s="49"/>
      <c r="K38" s="49"/>
      <c r="L38" s="49"/>
      <c r="M38" s="49"/>
      <c r="N38" s="49"/>
      <c r="O38" s="9"/>
      <c r="P38" s="49">
        <v>69.21</v>
      </c>
    </row>
    <row r="39" spans="1:16" ht="15">
      <c r="A39" s="118">
        <v>37</v>
      </c>
      <c r="B39" s="39" t="s">
        <v>29</v>
      </c>
      <c r="C39" s="27">
        <v>71</v>
      </c>
      <c r="D39" s="29">
        <v>23</v>
      </c>
      <c r="E39" s="29"/>
      <c r="F39" s="33"/>
      <c r="G39" s="49"/>
      <c r="H39" s="49"/>
      <c r="I39" s="49">
        <v>35.5</v>
      </c>
      <c r="J39" s="49">
        <v>35</v>
      </c>
      <c r="K39" s="49"/>
      <c r="L39" s="49"/>
      <c r="M39" s="49"/>
      <c r="N39" s="49"/>
      <c r="O39" s="9">
        <v>41.12</v>
      </c>
      <c r="P39" s="49"/>
    </row>
    <row r="40" spans="1:16" ht="15">
      <c r="A40" s="118">
        <v>38</v>
      </c>
      <c r="B40" s="39" t="s">
        <v>30</v>
      </c>
      <c r="C40" s="27">
        <v>71.86</v>
      </c>
      <c r="D40" s="21">
        <v>61.5</v>
      </c>
      <c r="E40" s="21">
        <v>66.25</v>
      </c>
      <c r="F40" s="33">
        <v>54.5</v>
      </c>
      <c r="G40" s="49">
        <v>97</v>
      </c>
      <c r="H40" s="49">
        <v>57.66</v>
      </c>
      <c r="I40" s="49">
        <v>65</v>
      </c>
      <c r="J40" s="49">
        <v>62</v>
      </c>
      <c r="K40" s="49">
        <v>70</v>
      </c>
      <c r="L40" s="49">
        <v>50.33</v>
      </c>
      <c r="M40" s="49"/>
      <c r="N40" s="49"/>
      <c r="O40" s="9">
        <v>65.61</v>
      </c>
      <c r="P40" s="49">
        <v>61.47</v>
      </c>
    </row>
    <row r="41" spans="1:16" ht="15">
      <c r="A41" s="118">
        <v>39</v>
      </c>
      <c r="B41" s="39" t="s">
        <v>12</v>
      </c>
      <c r="C41" s="27">
        <v>73.14</v>
      </c>
      <c r="D41" s="21">
        <v>57.33</v>
      </c>
      <c r="E41" s="57">
        <v>69.66</v>
      </c>
      <c r="F41" s="33"/>
      <c r="G41" s="49"/>
      <c r="H41" s="49">
        <v>65</v>
      </c>
      <c r="I41" s="59"/>
      <c r="J41" s="59">
        <v>39</v>
      </c>
      <c r="K41" s="49"/>
      <c r="L41" s="49"/>
      <c r="M41" s="49"/>
      <c r="N41" s="49"/>
      <c r="O41" s="9">
        <v>60.82</v>
      </c>
      <c r="P41" s="49">
        <v>61.91</v>
      </c>
    </row>
    <row r="42" spans="1:16" ht="15">
      <c r="A42" s="118">
        <v>40</v>
      </c>
      <c r="B42" s="39" t="s">
        <v>31</v>
      </c>
      <c r="C42" s="27">
        <v>76.45</v>
      </c>
      <c r="D42" s="21">
        <v>59.4</v>
      </c>
      <c r="E42" s="21">
        <v>57.62</v>
      </c>
      <c r="F42" s="33">
        <v>52.25</v>
      </c>
      <c r="G42" s="49">
        <v>57</v>
      </c>
      <c r="H42" s="59">
        <v>62.09</v>
      </c>
      <c r="I42" s="49">
        <v>69.33</v>
      </c>
      <c r="J42" s="49">
        <v>71.5</v>
      </c>
      <c r="K42" s="49">
        <v>53</v>
      </c>
      <c r="L42" s="49">
        <v>61.5</v>
      </c>
      <c r="M42" s="49"/>
      <c r="N42" s="49"/>
      <c r="O42" s="9">
        <v>62.01</v>
      </c>
      <c r="P42" s="49">
        <v>66.56</v>
      </c>
    </row>
    <row r="43" spans="1:16" ht="15">
      <c r="A43" s="118">
        <v>41</v>
      </c>
      <c r="B43" s="39" t="s">
        <v>32</v>
      </c>
      <c r="C43" s="27">
        <v>60</v>
      </c>
      <c r="D43" s="21">
        <v>39</v>
      </c>
      <c r="E43" s="21">
        <v>54</v>
      </c>
      <c r="F43" s="33">
        <v>56</v>
      </c>
      <c r="G43" s="49"/>
      <c r="H43" s="49">
        <v>36</v>
      </c>
      <c r="I43" s="49"/>
      <c r="J43" s="49"/>
      <c r="K43" s="49"/>
      <c r="L43" s="49"/>
      <c r="M43" s="49"/>
      <c r="N43" s="49"/>
      <c r="O43" s="9">
        <v>49</v>
      </c>
      <c r="P43" s="49">
        <v>63.13</v>
      </c>
    </row>
    <row r="44" spans="1:16" ht="15">
      <c r="A44" s="118">
        <v>42</v>
      </c>
      <c r="B44" s="39" t="s">
        <v>33</v>
      </c>
      <c r="C44" s="27">
        <v>85.16</v>
      </c>
      <c r="D44" s="21">
        <v>72.5</v>
      </c>
      <c r="E44" s="21">
        <v>60.54</v>
      </c>
      <c r="F44" s="33"/>
      <c r="G44" s="49">
        <v>71</v>
      </c>
      <c r="H44" s="49">
        <v>52.37</v>
      </c>
      <c r="I44" s="49">
        <v>59</v>
      </c>
      <c r="J44" s="49">
        <v>60.5</v>
      </c>
      <c r="K44" s="49"/>
      <c r="L44" s="49"/>
      <c r="M44" s="49"/>
      <c r="N44" s="49"/>
      <c r="O44" s="9">
        <v>65.86</v>
      </c>
      <c r="P44" s="49">
        <v>60.74</v>
      </c>
    </row>
    <row r="45" spans="1:16" ht="15">
      <c r="A45" s="118">
        <v>43</v>
      </c>
      <c r="B45" s="39" t="s">
        <v>34</v>
      </c>
      <c r="C45" s="27">
        <v>79.37</v>
      </c>
      <c r="D45" s="21">
        <v>70.09</v>
      </c>
      <c r="E45" s="21">
        <v>60</v>
      </c>
      <c r="F45" s="33">
        <v>59.66</v>
      </c>
      <c r="G45" s="49"/>
      <c r="H45" s="49">
        <v>58.12</v>
      </c>
      <c r="I45" s="49">
        <v>64.5</v>
      </c>
      <c r="J45" s="49">
        <v>55</v>
      </c>
      <c r="K45" s="49"/>
      <c r="L45" s="49"/>
      <c r="M45" s="49"/>
      <c r="N45" s="49"/>
      <c r="O45" s="9">
        <v>63.82</v>
      </c>
      <c r="P45" s="49">
        <v>61.55</v>
      </c>
    </row>
    <row r="46" spans="1:16" ht="15">
      <c r="A46" s="118">
        <v>44</v>
      </c>
      <c r="B46" s="39" t="s">
        <v>35</v>
      </c>
      <c r="C46" s="27">
        <v>74.9</v>
      </c>
      <c r="D46" s="21">
        <v>54.28</v>
      </c>
      <c r="E46" s="57">
        <v>57.83</v>
      </c>
      <c r="F46" s="33">
        <v>59.5</v>
      </c>
      <c r="G46" s="49">
        <v>50</v>
      </c>
      <c r="H46" s="49"/>
      <c r="I46" s="49">
        <v>58</v>
      </c>
      <c r="J46" s="49">
        <v>61.75</v>
      </c>
      <c r="K46" s="49"/>
      <c r="L46" s="49">
        <v>52</v>
      </c>
      <c r="M46" s="49"/>
      <c r="N46" s="49"/>
      <c r="O46" s="9">
        <v>58.53</v>
      </c>
      <c r="P46" s="49">
        <v>60.39</v>
      </c>
    </row>
    <row r="47" spans="1:16" ht="15">
      <c r="A47" s="118">
        <v>45</v>
      </c>
      <c r="B47" s="39" t="s">
        <v>108</v>
      </c>
      <c r="C47" s="27"/>
      <c r="D47" s="21"/>
      <c r="E47" s="57"/>
      <c r="F47" s="33"/>
      <c r="G47" s="49"/>
      <c r="H47" s="49"/>
      <c r="I47" s="49"/>
      <c r="J47" s="49"/>
      <c r="K47" s="49"/>
      <c r="L47" s="49"/>
      <c r="M47" s="49"/>
      <c r="N47" s="49"/>
      <c r="O47" s="9"/>
      <c r="P47" s="49">
        <v>54.19</v>
      </c>
    </row>
    <row r="48" spans="1:16" ht="15">
      <c r="A48" s="118">
        <v>46</v>
      </c>
      <c r="B48" s="39" t="s">
        <v>13</v>
      </c>
      <c r="C48" s="27">
        <v>79</v>
      </c>
      <c r="D48" s="21">
        <v>62.91</v>
      </c>
      <c r="E48" s="57">
        <v>64.81</v>
      </c>
      <c r="F48" s="33">
        <v>32.5</v>
      </c>
      <c r="G48" s="49">
        <v>61.66</v>
      </c>
      <c r="H48" s="49">
        <v>56.33</v>
      </c>
      <c r="I48" s="49">
        <v>84.75</v>
      </c>
      <c r="J48" s="49">
        <v>67.83</v>
      </c>
      <c r="K48" s="49">
        <v>72</v>
      </c>
      <c r="L48" s="49">
        <v>62.6</v>
      </c>
      <c r="M48" s="49"/>
      <c r="N48" s="49"/>
      <c r="O48" s="9">
        <v>64.43</v>
      </c>
      <c r="P48" s="49">
        <v>61.6</v>
      </c>
    </row>
    <row r="49" spans="1:16" ht="15">
      <c r="A49" s="118">
        <v>47</v>
      </c>
      <c r="B49" s="39" t="s">
        <v>36</v>
      </c>
      <c r="C49" s="27">
        <v>75.7</v>
      </c>
      <c r="D49" s="21">
        <v>59.43</v>
      </c>
      <c r="E49" s="57">
        <v>64.25</v>
      </c>
      <c r="F49" s="33">
        <v>61.33</v>
      </c>
      <c r="G49" s="49"/>
      <c r="H49" s="49">
        <v>56.87</v>
      </c>
      <c r="I49" s="49">
        <v>51.66</v>
      </c>
      <c r="J49" s="49">
        <v>54.33</v>
      </c>
      <c r="K49" s="49">
        <v>70</v>
      </c>
      <c r="L49" s="49">
        <v>77.66</v>
      </c>
      <c r="M49" s="49"/>
      <c r="N49" s="49"/>
      <c r="O49" s="9">
        <v>63.47</v>
      </c>
      <c r="P49" s="49">
        <v>61.59</v>
      </c>
    </row>
    <row r="50" spans="1:16" ht="15">
      <c r="A50" s="118">
        <v>48</v>
      </c>
      <c r="B50" s="39" t="s">
        <v>37</v>
      </c>
      <c r="C50" s="27">
        <v>75.86</v>
      </c>
      <c r="D50" s="21">
        <v>62.33</v>
      </c>
      <c r="E50" s="57">
        <v>58</v>
      </c>
      <c r="F50" s="33">
        <v>53.5</v>
      </c>
      <c r="G50" s="49"/>
      <c r="H50" s="49">
        <v>62.55</v>
      </c>
      <c r="I50" s="49">
        <v>77</v>
      </c>
      <c r="J50" s="49">
        <v>63</v>
      </c>
      <c r="K50" s="49"/>
      <c r="L50" s="49">
        <v>66.66</v>
      </c>
      <c r="M50" s="49">
        <v>72</v>
      </c>
      <c r="N50" s="49"/>
      <c r="O50" s="9">
        <v>65.65</v>
      </c>
      <c r="P50" s="49">
        <v>66.17</v>
      </c>
    </row>
    <row r="51" spans="1:16" ht="15">
      <c r="A51" s="118">
        <v>49</v>
      </c>
      <c r="B51" s="39" t="s">
        <v>38</v>
      </c>
      <c r="C51" s="27">
        <v>69.68</v>
      </c>
      <c r="D51" s="21">
        <v>68.2</v>
      </c>
      <c r="E51" s="57">
        <v>58.77</v>
      </c>
      <c r="F51" s="33">
        <v>50</v>
      </c>
      <c r="G51" s="49"/>
      <c r="H51" s="49">
        <v>54.25</v>
      </c>
      <c r="I51" s="49">
        <v>78</v>
      </c>
      <c r="J51" s="49">
        <v>59.5</v>
      </c>
      <c r="K51" s="49"/>
      <c r="L51" s="49">
        <v>46</v>
      </c>
      <c r="M51" s="49"/>
      <c r="N51" s="49"/>
      <c r="O51" s="9">
        <v>60.55</v>
      </c>
      <c r="P51" s="49">
        <v>63.11</v>
      </c>
    </row>
    <row r="52" spans="1:16" ht="15">
      <c r="A52" s="118">
        <v>50</v>
      </c>
      <c r="B52" s="39" t="s">
        <v>39</v>
      </c>
      <c r="C52" s="27">
        <v>68.31</v>
      </c>
      <c r="D52" s="21">
        <v>50.33</v>
      </c>
      <c r="E52" s="57">
        <v>56.9</v>
      </c>
      <c r="F52" s="33">
        <v>52.5</v>
      </c>
      <c r="G52" s="49">
        <v>48</v>
      </c>
      <c r="H52" s="49">
        <v>47.66</v>
      </c>
      <c r="I52" s="49">
        <v>52</v>
      </c>
      <c r="J52" s="49">
        <v>57</v>
      </c>
      <c r="K52" s="49">
        <v>55</v>
      </c>
      <c r="L52" s="49">
        <v>45</v>
      </c>
      <c r="M52" s="49"/>
      <c r="N52" s="49"/>
      <c r="O52" s="9">
        <v>53.27</v>
      </c>
      <c r="P52" s="49">
        <v>61.35</v>
      </c>
    </row>
    <row r="53" spans="1:16" ht="15">
      <c r="A53" s="118">
        <v>51</v>
      </c>
      <c r="B53" s="39" t="s">
        <v>40</v>
      </c>
      <c r="C53" s="27">
        <v>77.42</v>
      </c>
      <c r="D53" s="21">
        <v>55.31</v>
      </c>
      <c r="E53" s="57">
        <v>67.45</v>
      </c>
      <c r="F53" s="33">
        <v>73</v>
      </c>
      <c r="G53" s="49">
        <v>77</v>
      </c>
      <c r="H53" s="49">
        <v>56.22</v>
      </c>
      <c r="I53" s="49">
        <v>60.42</v>
      </c>
      <c r="J53" s="49">
        <v>65</v>
      </c>
      <c r="K53" s="49"/>
      <c r="L53" s="49">
        <v>65</v>
      </c>
      <c r="M53" s="49"/>
      <c r="N53" s="49"/>
      <c r="O53" s="9">
        <v>66.31</v>
      </c>
      <c r="P53" s="49">
        <v>68.6</v>
      </c>
    </row>
    <row r="54" spans="1:16" ht="15">
      <c r="A54" s="118">
        <v>52</v>
      </c>
      <c r="B54" s="39" t="s">
        <v>41</v>
      </c>
      <c r="C54" s="27">
        <v>82.65</v>
      </c>
      <c r="D54" s="21">
        <v>66.6</v>
      </c>
      <c r="E54" s="57">
        <v>67</v>
      </c>
      <c r="F54" s="33">
        <v>70.5</v>
      </c>
      <c r="G54" s="49">
        <v>67</v>
      </c>
      <c r="H54" s="49">
        <v>61.06</v>
      </c>
      <c r="I54" s="49">
        <v>68.16</v>
      </c>
      <c r="J54" s="49">
        <v>64.62</v>
      </c>
      <c r="K54" s="49">
        <v>84</v>
      </c>
      <c r="L54" s="49">
        <v>46</v>
      </c>
      <c r="M54" s="49"/>
      <c r="N54" s="49"/>
      <c r="O54" s="9">
        <v>67.75</v>
      </c>
      <c r="P54" s="49">
        <v>67.56</v>
      </c>
    </row>
    <row r="55" spans="1:16" ht="15">
      <c r="A55" s="118">
        <v>53</v>
      </c>
      <c r="B55" s="42" t="s">
        <v>14</v>
      </c>
      <c r="C55" s="52">
        <v>81.02</v>
      </c>
      <c r="D55" s="21">
        <v>63.68</v>
      </c>
      <c r="E55" s="57">
        <v>66.6</v>
      </c>
      <c r="F55" s="33">
        <v>62.4</v>
      </c>
      <c r="G55" s="49">
        <v>70</v>
      </c>
      <c r="H55" s="49">
        <v>50.33</v>
      </c>
      <c r="I55" s="49">
        <v>51.33</v>
      </c>
      <c r="J55" s="49">
        <v>50</v>
      </c>
      <c r="K55" s="49">
        <v>46</v>
      </c>
      <c r="L55" s="49">
        <v>59.8</v>
      </c>
      <c r="M55" s="49"/>
      <c r="N55" s="49"/>
      <c r="O55" s="9">
        <v>60.11</v>
      </c>
      <c r="P55" s="49">
        <v>67.61</v>
      </c>
    </row>
    <row r="56" spans="1:16" ht="15">
      <c r="A56" s="118">
        <v>54</v>
      </c>
      <c r="B56" s="39" t="s">
        <v>42</v>
      </c>
      <c r="C56" s="27">
        <v>74</v>
      </c>
      <c r="D56" s="21">
        <v>49.5</v>
      </c>
      <c r="E56" s="57">
        <v>55.14</v>
      </c>
      <c r="F56" s="33">
        <v>45.66</v>
      </c>
      <c r="G56" s="49">
        <v>74</v>
      </c>
      <c r="H56" s="49">
        <v>49</v>
      </c>
      <c r="I56" s="49">
        <v>56.33</v>
      </c>
      <c r="J56" s="49">
        <v>61.5</v>
      </c>
      <c r="K56" s="49"/>
      <c r="L56" s="49">
        <v>36.5</v>
      </c>
      <c r="M56" s="49"/>
      <c r="N56" s="49"/>
      <c r="O56" s="9">
        <v>55.73</v>
      </c>
      <c r="P56" s="49">
        <v>63.84</v>
      </c>
    </row>
    <row r="57" spans="1:16" ht="15">
      <c r="A57" s="118">
        <v>55</v>
      </c>
      <c r="B57" s="39" t="s">
        <v>43</v>
      </c>
      <c r="C57" s="27">
        <v>73.33</v>
      </c>
      <c r="D57" s="21">
        <v>65.6</v>
      </c>
      <c r="E57" s="57">
        <v>50.8</v>
      </c>
      <c r="F57" s="33">
        <v>94</v>
      </c>
      <c r="G57" s="49">
        <v>56.5</v>
      </c>
      <c r="H57" s="49">
        <v>48</v>
      </c>
      <c r="I57" s="49">
        <v>67</v>
      </c>
      <c r="J57" s="49">
        <v>63.8</v>
      </c>
      <c r="K57" s="49"/>
      <c r="L57" s="49"/>
      <c r="N57" s="49">
        <v>78.5</v>
      </c>
      <c r="O57" s="9">
        <v>66.39</v>
      </c>
      <c r="P57" s="49">
        <v>67.26</v>
      </c>
    </row>
    <row r="58" spans="1:16" ht="15">
      <c r="A58" s="118">
        <v>56</v>
      </c>
      <c r="B58" s="39" t="s">
        <v>44</v>
      </c>
      <c r="C58" s="27">
        <v>85.2</v>
      </c>
      <c r="D58" s="21">
        <v>67.5</v>
      </c>
      <c r="E58" s="57">
        <v>79.4</v>
      </c>
      <c r="F58" s="33">
        <v>81.25</v>
      </c>
      <c r="G58" s="49">
        <v>71</v>
      </c>
      <c r="H58" s="49">
        <v>65.87</v>
      </c>
      <c r="I58" s="49">
        <v>84.25</v>
      </c>
      <c r="J58" s="49">
        <v>72.66</v>
      </c>
      <c r="K58" s="49">
        <v>67.66</v>
      </c>
      <c r="L58" s="49">
        <v>82.5</v>
      </c>
      <c r="M58" s="49"/>
      <c r="N58" s="49"/>
      <c r="O58" s="9">
        <v>75.72</v>
      </c>
      <c r="P58" s="49">
        <v>80.33</v>
      </c>
    </row>
    <row r="59" spans="1:16" ht="15">
      <c r="A59" s="118">
        <v>57</v>
      </c>
      <c r="B59" s="39" t="s">
        <v>45</v>
      </c>
      <c r="C59" s="27">
        <v>67.07</v>
      </c>
      <c r="D59" s="21">
        <v>54.25</v>
      </c>
      <c r="E59" s="57">
        <v>49.42</v>
      </c>
      <c r="F59" s="33">
        <v>47</v>
      </c>
      <c r="G59" s="49">
        <v>41</v>
      </c>
      <c r="H59" s="49">
        <v>50.25</v>
      </c>
      <c r="I59" s="49">
        <v>50.5</v>
      </c>
      <c r="J59" s="49">
        <v>44</v>
      </c>
      <c r="K59" s="49"/>
      <c r="L59" s="49">
        <v>89</v>
      </c>
      <c r="M59" s="49"/>
      <c r="N59" s="49"/>
      <c r="O59" s="9">
        <v>54.72</v>
      </c>
      <c r="P59" s="49">
        <v>53.93</v>
      </c>
    </row>
    <row r="60" spans="1:16" ht="15">
      <c r="A60" s="118">
        <v>58</v>
      </c>
      <c r="B60" s="39" t="s">
        <v>109</v>
      </c>
      <c r="C60" s="27">
        <v>74.2</v>
      </c>
      <c r="D60" s="21">
        <v>53.8</v>
      </c>
      <c r="E60" s="57">
        <v>55.66</v>
      </c>
      <c r="F60" s="33">
        <v>53.16</v>
      </c>
      <c r="G60" s="49">
        <v>90</v>
      </c>
      <c r="H60" s="49">
        <v>48.5</v>
      </c>
      <c r="I60" s="49"/>
      <c r="J60" s="49">
        <v>60</v>
      </c>
      <c r="K60" s="49"/>
      <c r="L60" s="49">
        <v>72</v>
      </c>
      <c r="M60" s="49"/>
      <c r="N60" s="49"/>
      <c r="O60" s="9">
        <v>63.41</v>
      </c>
      <c r="P60" s="49">
        <v>64.6</v>
      </c>
    </row>
    <row r="61" spans="1:16" ht="15">
      <c r="A61" s="118">
        <v>59</v>
      </c>
      <c r="B61" s="39" t="s">
        <v>46</v>
      </c>
      <c r="C61" s="27">
        <v>75.25</v>
      </c>
      <c r="D61" s="21">
        <v>57.28</v>
      </c>
      <c r="E61" s="57">
        <v>50.5</v>
      </c>
      <c r="F61" s="33"/>
      <c r="G61" s="49"/>
      <c r="H61" s="49">
        <v>54.16</v>
      </c>
      <c r="I61" s="49">
        <v>84</v>
      </c>
      <c r="J61" s="49">
        <v>72</v>
      </c>
      <c r="K61" s="49"/>
      <c r="L61" s="49">
        <v>39</v>
      </c>
      <c r="M61" s="49"/>
      <c r="N61" s="49"/>
      <c r="O61" s="9">
        <v>61.74</v>
      </c>
      <c r="P61" s="49">
        <v>49.89</v>
      </c>
    </row>
    <row r="62" spans="1:16" ht="15">
      <c r="A62" s="118">
        <v>60</v>
      </c>
      <c r="B62" s="39" t="s">
        <v>100</v>
      </c>
      <c r="C62" s="27">
        <v>78</v>
      </c>
      <c r="D62" s="21">
        <v>60.66</v>
      </c>
      <c r="E62" s="57">
        <v>73.28</v>
      </c>
      <c r="F62" s="33">
        <v>84.33</v>
      </c>
      <c r="G62" s="49">
        <v>80</v>
      </c>
      <c r="H62" s="49">
        <v>47</v>
      </c>
      <c r="I62" s="49">
        <v>80.5</v>
      </c>
      <c r="J62" s="49">
        <v>63.33</v>
      </c>
      <c r="K62" s="49">
        <v>66</v>
      </c>
      <c r="L62" s="49">
        <v>61.5</v>
      </c>
      <c r="M62" s="49"/>
      <c r="N62" s="49"/>
      <c r="O62" s="9">
        <v>69.46</v>
      </c>
      <c r="P62" s="49">
        <v>67.63</v>
      </c>
    </row>
    <row r="63" spans="1:16" ht="15">
      <c r="A63" s="118">
        <v>61</v>
      </c>
      <c r="B63" s="39" t="s">
        <v>47</v>
      </c>
      <c r="C63" s="27">
        <v>82.76</v>
      </c>
      <c r="D63" s="21">
        <v>69.81</v>
      </c>
      <c r="E63" s="57">
        <v>79.66</v>
      </c>
      <c r="F63" s="33">
        <v>86.5</v>
      </c>
      <c r="G63" s="49">
        <v>76.66</v>
      </c>
      <c r="H63" s="49">
        <v>52.5</v>
      </c>
      <c r="I63" s="49"/>
      <c r="J63" s="49"/>
      <c r="K63" s="49"/>
      <c r="L63" s="49">
        <v>76</v>
      </c>
      <c r="M63" s="49">
        <v>92</v>
      </c>
      <c r="N63" s="49"/>
      <c r="O63" s="9">
        <v>76.98</v>
      </c>
      <c r="P63" s="49">
        <v>68.48</v>
      </c>
    </row>
    <row r="64" spans="1:16" ht="15">
      <c r="A64" s="118">
        <v>62</v>
      </c>
      <c r="B64" s="39" t="s">
        <v>48</v>
      </c>
      <c r="C64" s="27">
        <v>73.63</v>
      </c>
      <c r="D64" s="21">
        <v>58.5</v>
      </c>
      <c r="E64" s="21">
        <v>64.1</v>
      </c>
      <c r="F64" s="33">
        <v>58.28</v>
      </c>
      <c r="G64" s="49">
        <v>52</v>
      </c>
      <c r="H64" s="49">
        <v>60.68</v>
      </c>
      <c r="I64" s="49">
        <v>52.2</v>
      </c>
      <c r="J64" s="49">
        <v>57.75</v>
      </c>
      <c r="K64" s="49">
        <v>61.33</v>
      </c>
      <c r="L64" s="49">
        <v>83</v>
      </c>
      <c r="M64" s="49">
        <v>87</v>
      </c>
      <c r="N64" s="49"/>
      <c r="O64" s="9">
        <v>64.4</v>
      </c>
      <c r="P64" s="49">
        <v>70.94</v>
      </c>
    </row>
    <row r="65" spans="1:16" ht="15">
      <c r="A65" s="118">
        <v>63</v>
      </c>
      <c r="B65" s="39" t="s">
        <v>49</v>
      </c>
      <c r="C65" s="27">
        <v>81.33</v>
      </c>
      <c r="D65" s="21">
        <v>80</v>
      </c>
      <c r="E65" s="21">
        <v>63.66</v>
      </c>
      <c r="F65" s="33">
        <v>41</v>
      </c>
      <c r="G65" s="49">
        <v>70</v>
      </c>
      <c r="H65" s="49"/>
      <c r="I65" s="49"/>
      <c r="J65" s="49"/>
      <c r="K65" s="49"/>
      <c r="L65" s="49"/>
      <c r="M65" s="49"/>
      <c r="N65" s="49"/>
      <c r="O65" s="9">
        <v>67.19</v>
      </c>
      <c r="P65" s="49">
        <v>80.8</v>
      </c>
    </row>
    <row r="66" spans="1:16" ht="15">
      <c r="A66" s="118">
        <v>64</v>
      </c>
      <c r="B66" s="39" t="s">
        <v>50</v>
      </c>
      <c r="C66" s="27">
        <v>74.27</v>
      </c>
      <c r="D66" s="21">
        <v>59.58</v>
      </c>
      <c r="E66" s="21">
        <v>66.27</v>
      </c>
      <c r="F66" s="33">
        <v>72</v>
      </c>
      <c r="G66" s="49">
        <v>63.5</v>
      </c>
      <c r="H66" s="49">
        <v>59.4</v>
      </c>
      <c r="I66" s="49"/>
      <c r="J66" s="49">
        <v>61</v>
      </c>
      <c r="K66" s="49"/>
      <c r="L66" s="49"/>
      <c r="M66" s="49"/>
      <c r="N66" s="49"/>
      <c r="O66" s="9">
        <v>65.14</v>
      </c>
      <c r="P66" s="49">
        <v>69.61</v>
      </c>
    </row>
    <row r="67" spans="1:16" ht="15">
      <c r="A67" s="118">
        <v>65</v>
      </c>
      <c r="B67" s="39" t="s">
        <v>51</v>
      </c>
      <c r="C67" s="27">
        <v>85.21</v>
      </c>
      <c r="D67" s="21">
        <v>77.16</v>
      </c>
      <c r="E67" s="21">
        <v>67</v>
      </c>
      <c r="F67" s="33">
        <v>56.33</v>
      </c>
      <c r="G67" s="49">
        <v>72.5</v>
      </c>
      <c r="H67" s="49">
        <v>73.25</v>
      </c>
      <c r="I67" s="49">
        <v>53.33</v>
      </c>
      <c r="J67" s="49">
        <v>51</v>
      </c>
      <c r="K67" s="49">
        <v>89.25</v>
      </c>
      <c r="L67" s="49">
        <v>74</v>
      </c>
      <c r="M67" s="49">
        <v>62</v>
      </c>
      <c r="N67" s="49"/>
      <c r="O67" s="9">
        <v>69.18</v>
      </c>
      <c r="P67" s="49">
        <v>65.85</v>
      </c>
    </row>
    <row r="68" spans="1:16" ht="15">
      <c r="A68" s="118">
        <v>66</v>
      </c>
      <c r="B68" s="39" t="s">
        <v>52</v>
      </c>
      <c r="C68" s="27">
        <v>77.9</v>
      </c>
      <c r="D68" s="21">
        <v>69.09</v>
      </c>
      <c r="E68" s="21">
        <v>69.13</v>
      </c>
      <c r="F68" s="33">
        <v>76.6</v>
      </c>
      <c r="G68" s="49">
        <v>73.33</v>
      </c>
      <c r="H68" s="49">
        <v>55</v>
      </c>
      <c r="I68" s="49">
        <v>73.5</v>
      </c>
      <c r="J68" s="49">
        <v>81.66</v>
      </c>
      <c r="K68" s="49">
        <v>69.1</v>
      </c>
      <c r="L68" s="49">
        <v>63.33</v>
      </c>
      <c r="M68" s="49">
        <v>69</v>
      </c>
      <c r="N68" s="49"/>
      <c r="O68" s="9">
        <v>70.69</v>
      </c>
      <c r="P68" s="49">
        <v>67.34</v>
      </c>
    </row>
    <row r="69" spans="1:16" ht="15">
      <c r="A69" s="118">
        <v>67</v>
      </c>
      <c r="B69" s="39" t="s">
        <v>53</v>
      </c>
      <c r="C69" s="27">
        <v>74</v>
      </c>
      <c r="D69" s="21">
        <v>52.88</v>
      </c>
      <c r="E69" s="21">
        <v>59.1</v>
      </c>
      <c r="F69" s="33">
        <v>67.5</v>
      </c>
      <c r="G69" s="49">
        <v>36</v>
      </c>
      <c r="H69" s="49">
        <v>49</v>
      </c>
      <c r="I69" s="49">
        <v>59.5</v>
      </c>
      <c r="J69" s="49">
        <v>58.8</v>
      </c>
      <c r="K69" s="49">
        <v>66</v>
      </c>
      <c r="L69" s="49"/>
      <c r="M69" s="49"/>
      <c r="N69" s="49"/>
      <c r="O69" s="9">
        <v>58.08</v>
      </c>
      <c r="P69" s="49">
        <v>69.27</v>
      </c>
    </row>
    <row r="70" spans="1:16" ht="15">
      <c r="A70" s="118">
        <v>68</v>
      </c>
      <c r="B70" s="39" t="s">
        <v>152</v>
      </c>
      <c r="C70" s="27">
        <v>80.18</v>
      </c>
      <c r="D70" s="21">
        <v>67.4</v>
      </c>
      <c r="E70" s="21">
        <v>65.71</v>
      </c>
      <c r="F70" s="33">
        <v>66.5</v>
      </c>
      <c r="G70" s="49">
        <v>70</v>
      </c>
      <c r="H70" s="49">
        <v>68.2</v>
      </c>
      <c r="I70" s="49">
        <v>62</v>
      </c>
      <c r="J70" s="49">
        <v>62.2</v>
      </c>
      <c r="K70" s="49">
        <v>77</v>
      </c>
      <c r="L70" s="49">
        <v>63</v>
      </c>
      <c r="M70" s="49"/>
      <c r="N70" s="49"/>
      <c r="O70" s="9">
        <v>68.2</v>
      </c>
      <c r="P70" s="49">
        <v>65.8</v>
      </c>
    </row>
    <row r="71" spans="1:16" ht="15">
      <c r="A71" s="118">
        <v>69</v>
      </c>
      <c r="B71" s="39" t="s">
        <v>15</v>
      </c>
      <c r="C71" s="27">
        <v>81.7</v>
      </c>
      <c r="D71" s="21">
        <v>58.75</v>
      </c>
      <c r="E71" s="57">
        <v>61.66</v>
      </c>
      <c r="F71" s="33">
        <v>68</v>
      </c>
      <c r="G71" s="49">
        <v>80</v>
      </c>
      <c r="H71" s="49">
        <v>46.33</v>
      </c>
      <c r="I71" s="49">
        <v>63.5</v>
      </c>
      <c r="J71" s="49">
        <v>64.33</v>
      </c>
      <c r="K71" s="49">
        <v>77</v>
      </c>
      <c r="L71" s="49"/>
      <c r="M71" s="49"/>
      <c r="N71" s="49"/>
      <c r="O71" s="9">
        <v>66.8</v>
      </c>
      <c r="P71" s="49">
        <v>59.71</v>
      </c>
    </row>
    <row r="72" spans="1:16" ht="15">
      <c r="A72" s="118">
        <v>70</v>
      </c>
      <c r="B72" s="39" t="s">
        <v>110</v>
      </c>
      <c r="C72" s="27"/>
      <c r="D72" s="21"/>
      <c r="E72" s="57"/>
      <c r="F72" s="49"/>
      <c r="G72" s="49"/>
      <c r="H72" s="49"/>
      <c r="I72" s="49"/>
      <c r="J72" s="49"/>
      <c r="K72" s="49"/>
      <c r="L72" s="49"/>
      <c r="M72" s="49"/>
      <c r="N72" s="49"/>
      <c r="O72" s="9"/>
      <c r="P72" s="49">
        <v>61.6</v>
      </c>
    </row>
    <row r="73" spans="1:16" ht="15">
      <c r="A73" s="118">
        <v>71</v>
      </c>
      <c r="B73" s="39" t="s">
        <v>54</v>
      </c>
      <c r="C73" s="27">
        <v>74.09</v>
      </c>
      <c r="D73" s="21">
        <v>49.88</v>
      </c>
      <c r="E73" s="21">
        <v>56.71</v>
      </c>
      <c r="F73" s="9">
        <v>68</v>
      </c>
      <c r="G73" s="49"/>
      <c r="H73" s="49">
        <v>45.75</v>
      </c>
      <c r="I73" s="49">
        <v>55</v>
      </c>
      <c r="J73" s="49">
        <v>55</v>
      </c>
      <c r="K73" s="49"/>
      <c r="L73" s="49"/>
      <c r="M73" s="49"/>
      <c r="N73" s="49"/>
      <c r="O73" s="9">
        <v>57.77</v>
      </c>
      <c r="P73" s="49">
        <v>59.6</v>
      </c>
    </row>
    <row r="74" spans="1:16" ht="15">
      <c r="A74" s="118">
        <v>72</v>
      </c>
      <c r="B74" s="39" t="s">
        <v>55</v>
      </c>
      <c r="C74" s="27">
        <v>69.4</v>
      </c>
      <c r="D74" s="21">
        <v>68</v>
      </c>
      <c r="E74" s="21">
        <v>54.75</v>
      </c>
      <c r="F74" s="49">
        <v>53</v>
      </c>
      <c r="G74" s="49"/>
      <c r="H74" s="49">
        <v>58</v>
      </c>
      <c r="I74" s="49">
        <v>41</v>
      </c>
      <c r="J74" s="49">
        <v>61</v>
      </c>
      <c r="K74" s="49"/>
      <c r="L74" s="49"/>
      <c r="M74" s="49"/>
      <c r="N74" s="49"/>
      <c r="O74" s="9">
        <v>57.87</v>
      </c>
      <c r="P74" s="49">
        <v>68.74</v>
      </c>
    </row>
    <row r="75" spans="1:16" ht="15">
      <c r="A75" s="118">
        <v>73</v>
      </c>
      <c r="B75" s="39" t="s">
        <v>111</v>
      </c>
      <c r="C75" s="27">
        <v>81.81</v>
      </c>
      <c r="D75" s="21">
        <v>66.41</v>
      </c>
      <c r="E75" s="21">
        <v>70.29</v>
      </c>
      <c r="F75" s="33">
        <v>73.66</v>
      </c>
      <c r="G75" s="49">
        <v>69.83</v>
      </c>
      <c r="H75" s="49">
        <v>63.25</v>
      </c>
      <c r="I75" s="49">
        <v>76</v>
      </c>
      <c r="J75" s="49">
        <v>71.6</v>
      </c>
      <c r="K75" s="49"/>
      <c r="L75" s="49">
        <v>58.11</v>
      </c>
      <c r="M75" s="49">
        <v>87</v>
      </c>
      <c r="N75" s="49"/>
      <c r="O75" s="9">
        <v>71.79</v>
      </c>
      <c r="P75" s="49">
        <v>70.79</v>
      </c>
    </row>
    <row r="76" spans="1:16" ht="15">
      <c r="A76" s="118">
        <v>74</v>
      </c>
      <c r="B76" s="39" t="s">
        <v>136</v>
      </c>
      <c r="C76" s="27">
        <v>75.03</v>
      </c>
      <c r="D76" s="21">
        <v>59.75</v>
      </c>
      <c r="E76" s="21">
        <v>57.42</v>
      </c>
      <c r="F76" s="33">
        <v>59.35</v>
      </c>
      <c r="G76" s="49">
        <v>63.6</v>
      </c>
      <c r="H76" s="49">
        <v>56.78</v>
      </c>
      <c r="I76" s="49">
        <v>66.5</v>
      </c>
      <c r="J76" s="49">
        <v>56</v>
      </c>
      <c r="K76" s="49">
        <v>67</v>
      </c>
      <c r="L76" s="49">
        <v>75.4</v>
      </c>
      <c r="M76" s="49"/>
      <c r="N76" s="49"/>
      <c r="O76" s="9">
        <v>63.68</v>
      </c>
      <c r="P76" s="49">
        <v>60</v>
      </c>
    </row>
    <row r="77" spans="1:16" ht="15">
      <c r="A77" s="118">
        <v>75</v>
      </c>
      <c r="B77" s="39" t="s">
        <v>56</v>
      </c>
      <c r="C77" s="27">
        <v>59</v>
      </c>
      <c r="D77" s="21">
        <v>56</v>
      </c>
      <c r="E77" s="21">
        <v>60</v>
      </c>
      <c r="F77" s="33"/>
      <c r="G77" s="49"/>
      <c r="H77" s="49"/>
      <c r="I77" s="49"/>
      <c r="J77" s="49"/>
      <c r="K77" s="49"/>
      <c r="L77" s="49"/>
      <c r="M77" s="49"/>
      <c r="N77" s="49"/>
      <c r="O77" s="9">
        <v>58.33</v>
      </c>
      <c r="P77" s="49">
        <v>53.92</v>
      </c>
    </row>
    <row r="78" spans="1:16" ht="15">
      <c r="A78" s="118">
        <v>76</v>
      </c>
      <c r="B78" s="39" t="s">
        <v>129</v>
      </c>
      <c r="C78" s="27">
        <v>70.4</v>
      </c>
      <c r="D78" s="21">
        <v>51.8</v>
      </c>
      <c r="E78" s="21">
        <v>42.6</v>
      </c>
      <c r="F78" s="33"/>
      <c r="G78" s="49"/>
      <c r="H78" s="49"/>
      <c r="I78" s="49"/>
      <c r="J78" s="49"/>
      <c r="K78" s="49"/>
      <c r="L78" s="49"/>
      <c r="M78" s="49">
        <v>54</v>
      </c>
      <c r="N78" s="49"/>
      <c r="O78" s="9">
        <v>54.7</v>
      </c>
      <c r="P78" s="49">
        <v>49</v>
      </c>
    </row>
    <row r="79" spans="1:16" ht="15">
      <c r="A79" s="118">
        <v>77</v>
      </c>
      <c r="B79" s="39" t="s">
        <v>77</v>
      </c>
      <c r="C79" s="27">
        <v>87.94</v>
      </c>
      <c r="D79" s="21">
        <v>71.77</v>
      </c>
      <c r="E79" s="21">
        <v>69.12</v>
      </c>
      <c r="F79" s="33">
        <v>82.66</v>
      </c>
      <c r="G79" s="49">
        <v>61</v>
      </c>
      <c r="H79" s="49">
        <v>74.75</v>
      </c>
      <c r="I79" s="49">
        <v>44</v>
      </c>
      <c r="J79" s="49">
        <v>73.5</v>
      </c>
      <c r="K79" s="49">
        <v>81</v>
      </c>
      <c r="L79" s="49">
        <v>68.8</v>
      </c>
      <c r="M79" s="49"/>
      <c r="N79" s="49"/>
      <c r="O79" s="9">
        <v>71.4</v>
      </c>
      <c r="P79" s="49">
        <v>83.14</v>
      </c>
    </row>
    <row r="80" spans="1:16" ht="15">
      <c r="A80" s="118">
        <v>78</v>
      </c>
      <c r="B80" s="39" t="s">
        <v>102</v>
      </c>
      <c r="C80" s="27">
        <v>76.72</v>
      </c>
      <c r="D80" s="21">
        <v>62.5</v>
      </c>
      <c r="E80" s="21">
        <v>73.14</v>
      </c>
      <c r="F80" s="33">
        <v>70</v>
      </c>
      <c r="G80" s="49"/>
      <c r="H80" s="49"/>
      <c r="I80" s="49">
        <v>59</v>
      </c>
      <c r="J80" s="49">
        <v>53.25</v>
      </c>
      <c r="K80" s="49">
        <v>48</v>
      </c>
      <c r="L80" s="49">
        <v>73.33</v>
      </c>
      <c r="M80" s="49"/>
      <c r="N80" s="49"/>
      <c r="O80" s="9">
        <v>64.49</v>
      </c>
      <c r="P80" s="49">
        <v>77.38</v>
      </c>
    </row>
    <row r="81" spans="1:16" ht="15">
      <c r="A81" s="118">
        <v>79</v>
      </c>
      <c r="B81" s="39" t="s">
        <v>142</v>
      </c>
      <c r="C81" s="27">
        <v>76.25</v>
      </c>
      <c r="D81" s="21">
        <v>54.5</v>
      </c>
      <c r="E81" s="21">
        <v>70</v>
      </c>
      <c r="F81" s="33">
        <v>62</v>
      </c>
      <c r="G81" s="49">
        <v>66</v>
      </c>
      <c r="H81" s="49"/>
      <c r="I81" s="49"/>
      <c r="J81" s="49"/>
      <c r="K81" s="49"/>
      <c r="L81" s="49"/>
      <c r="M81" s="49"/>
      <c r="N81" s="49"/>
      <c r="O81" s="9">
        <v>65.75</v>
      </c>
      <c r="P81" s="49">
        <v>60.85</v>
      </c>
    </row>
    <row r="82" spans="1:16" ht="15">
      <c r="A82" s="118">
        <v>80</v>
      </c>
      <c r="B82" s="1" t="s">
        <v>168</v>
      </c>
      <c r="C82" s="27">
        <v>85.76</v>
      </c>
      <c r="D82" s="21">
        <v>74.57</v>
      </c>
      <c r="E82" s="21">
        <v>65</v>
      </c>
      <c r="F82" s="49">
        <v>50</v>
      </c>
      <c r="G82" s="49">
        <v>81</v>
      </c>
      <c r="H82" s="49">
        <v>57</v>
      </c>
      <c r="I82" s="49">
        <v>50</v>
      </c>
      <c r="J82" s="49">
        <v>54</v>
      </c>
      <c r="K82" s="49">
        <v>100</v>
      </c>
      <c r="L82" s="49">
        <v>86</v>
      </c>
      <c r="M82" s="49"/>
      <c r="N82" s="49"/>
      <c r="O82" s="9">
        <v>70.33</v>
      </c>
      <c r="P82" s="49">
        <v>65.32</v>
      </c>
    </row>
  </sheetData>
  <sheetProtection/>
  <autoFilter ref="A2:P82"/>
  <mergeCells count="1">
    <mergeCell ref="A1:G1"/>
  </mergeCells>
  <printOptions/>
  <pageMargins left="0.11811023622047245" right="0.11811023622047245" top="0.1968503937007874" bottom="0.15748031496062992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2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3" sqref="O3:O82"/>
    </sheetView>
  </sheetViews>
  <sheetFormatPr defaultColWidth="9.140625" defaultRowHeight="15"/>
  <cols>
    <col min="1" max="1" width="3.7109375" style="0" customWidth="1"/>
    <col min="2" max="2" width="16.28125" style="0" customWidth="1"/>
    <col min="3" max="4" width="6.140625" style="0" customWidth="1"/>
    <col min="5" max="6" width="5.8515625" style="0" customWidth="1"/>
    <col min="7" max="10" width="6.00390625" style="0" customWidth="1"/>
    <col min="11" max="11" width="6.57421875" style="0" customWidth="1"/>
    <col min="12" max="12" width="5.57421875" style="0" customWidth="1"/>
    <col min="13" max="14" width="6.28125" style="0" customWidth="1"/>
    <col min="15" max="16" width="5.7109375" style="0" customWidth="1"/>
    <col min="17" max="18" width="5.8515625" style="0" customWidth="1"/>
    <col min="19" max="20" width="5.7109375" style="0" customWidth="1"/>
    <col min="21" max="22" width="6.57421875" style="0" customWidth="1"/>
    <col min="23" max="25" width="5.7109375" style="0" customWidth="1"/>
    <col min="26" max="26" width="5.421875" style="0" customWidth="1"/>
  </cols>
  <sheetData>
    <row r="1" spans="1:26" ht="15">
      <c r="A1" s="156" t="s">
        <v>141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26"/>
      <c r="M1" s="26"/>
      <c r="N1" s="26"/>
      <c r="O1" s="6"/>
      <c r="P1" s="6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5" customHeight="1">
      <c r="A2" s="45"/>
      <c r="B2" s="67" t="s">
        <v>0</v>
      </c>
      <c r="C2" s="53" t="s">
        <v>75</v>
      </c>
      <c r="D2" s="69"/>
      <c r="E2" s="53" t="s">
        <v>76</v>
      </c>
      <c r="F2" s="69"/>
      <c r="G2" s="53" t="s">
        <v>4</v>
      </c>
      <c r="H2" s="69"/>
      <c r="I2" s="53" t="s">
        <v>3</v>
      </c>
      <c r="J2" s="69"/>
      <c r="K2" s="53" t="s">
        <v>96</v>
      </c>
      <c r="L2" s="69"/>
      <c r="M2" s="53" t="s">
        <v>6</v>
      </c>
      <c r="N2" s="69"/>
      <c r="O2" s="54" t="s">
        <v>5</v>
      </c>
      <c r="P2" s="68"/>
      <c r="Q2" s="54" t="s">
        <v>2</v>
      </c>
      <c r="R2" s="68"/>
      <c r="S2" s="54" t="s">
        <v>1</v>
      </c>
      <c r="T2" s="68"/>
      <c r="U2" s="54" t="s">
        <v>7</v>
      </c>
      <c r="V2" s="68"/>
      <c r="W2" s="53" t="s">
        <v>131</v>
      </c>
      <c r="X2" s="69"/>
      <c r="Y2" s="54" t="s">
        <v>169</v>
      </c>
      <c r="Z2" s="68"/>
    </row>
    <row r="3" spans="1:26" ht="17.25" customHeight="1">
      <c r="A3" s="67">
        <v>1</v>
      </c>
      <c r="B3" s="39" t="s">
        <v>57</v>
      </c>
      <c r="C3" s="31">
        <v>83.3</v>
      </c>
      <c r="D3" s="27">
        <v>78</v>
      </c>
      <c r="E3" s="20">
        <v>69.12</v>
      </c>
      <c r="F3" s="28">
        <v>49</v>
      </c>
      <c r="G3" s="35">
        <v>76.03</v>
      </c>
      <c r="H3" s="28">
        <v>33</v>
      </c>
      <c r="I3" s="37">
        <v>73.47</v>
      </c>
      <c r="J3" s="33">
        <v>19</v>
      </c>
      <c r="K3" s="37">
        <v>79.6</v>
      </c>
      <c r="L3" s="33">
        <v>5</v>
      </c>
      <c r="M3" s="37">
        <v>66.65</v>
      </c>
      <c r="N3" s="33">
        <v>20</v>
      </c>
      <c r="O3" s="37">
        <v>72.2</v>
      </c>
      <c r="P3" s="33">
        <v>10</v>
      </c>
      <c r="Q3" s="38">
        <v>62.3</v>
      </c>
      <c r="R3" s="49">
        <v>13</v>
      </c>
      <c r="S3" s="38">
        <v>79</v>
      </c>
      <c r="T3" s="49">
        <v>7</v>
      </c>
      <c r="U3" s="38">
        <v>79.72</v>
      </c>
      <c r="V3" s="33">
        <v>22</v>
      </c>
      <c r="W3" s="37">
        <v>73</v>
      </c>
      <c r="X3" s="33">
        <v>2</v>
      </c>
      <c r="Y3" s="37"/>
      <c r="Z3" s="33"/>
    </row>
    <row r="4" spans="1:26" ht="14.25" customHeight="1">
      <c r="A4" s="67">
        <v>2</v>
      </c>
      <c r="B4" s="39" t="s">
        <v>58</v>
      </c>
      <c r="C4" s="31">
        <v>81.83</v>
      </c>
      <c r="D4" s="27">
        <v>68</v>
      </c>
      <c r="E4" s="20">
        <v>66</v>
      </c>
      <c r="F4" s="21">
        <v>40</v>
      </c>
      <c r="G4" s="20">
        <v>71.61</v>
      </c>
      <c r="H4" s="28">
        <v>34</v>
      </c>
      <c r="I4" s="37">
        <v>65.5</v>
      </c>
      <c r="J4" s="33">
        <v>18</v>
      </c>
      <c r="K4" s="38">
        <v>78.33</v>
      </c>
      <c r="L4" s="49">
        <v>3</v>
      </c>
      <c r="M4" s="38">
        <v>64.9</v>
      </c>
      <c r="N4" s="49">
        <v>10</v>
      </c>
      <c r="O4" s="38">
        <v>69.16</v>
      </c>
      <c r="P4" s="49">
        <v>6</v>
      </c>
      <c r="Q4" s="38">
        <v>64.66</v>
      </c>
      <c r="R4" s="49">
        <v>9</v>
      </c>
      <c r="S4" s="38">
        <v>80.42</v>
      </c>
      <c r="T4" s="49">
        <v>14</v>
      </c>
      <c r="U4" s="38">
        <v>83.9</v>
      </c>
      <c r="V4" s="49">
        <v>30</v>
      </c>
      <c r="W4" s="38">
        <v>92</v>
      </c>
      <c r="X4" s="49">
        <v>1</v>
      </c>
      <c r="Y4" s="38"/>
      <c r="Z4" s="49"/>
    </row>
    <row r="5" spans="1:26" ht="15.75" customHeight="1">
      <c r="A5" s="67">
        <v>3</v>
      </c>
      <c r="B5" s="30" t="s">
        <v>59</v>
      </c>
      <c r="C5" s="31">
        <v>82.08</v>
      </c>
      <c r="D5" s="27">
        <v>109</v>
      </c>
      <c r="E5" s="20">
        <v>66.68</v>
      </c>
      <c r="F5" s="21">
        <v>69</v>
      </c>
      <c r="G5" s="20">
        <v>66.62</v>
      </c>
      <c r="H5" s="28">
        <v>50</v>
      </c>
      <c r="I5" s="37">
        <v>60.44</v>
      </c>
      <c r="J5" s="33">
        <v>18</v>
      </c>
      <c r="K5" s="38">
        <v>70.3</v>
      </c>
      <c r="L5" s="49">
        <v>10</v>
      </c>
      <c r="M5" s="38">
        <v>61.78</v>
      </c>
      <c r="N5" s="49">
        <v>32</v>
      </c>
      <c r="O5" s="38">
        <v>68.81</v>
      </c>
      <c r="P5" s="49">
        <v>11</v>
      </c>
      <c r="Q5" s="38">
        <v>60.22</v>
      </c>
      <c r="R5" s="49">
        <v>18</v>
      </c>
      <c r="S5" s="38">
        <v>74.5</v>
      </c>
      <c r="T5" s="49">
        <v>14</v>
      </c>
      <c r="U5" s="38">
        <v>73.25</v>
      </c>
      <c r="V5" s="49">
        <v>20</v>
      </c>
      <c r="W5" s="38">
        <v>69</v>
      </c>
      <c r="X5" s="49">
        <v>1</v>
      </c>
      <c r="Y5" s="38"/>
      <c r="Z5" s="49"/>
    </row>
    <row r="6" spans="1:26" ht="15" customHeight="1">
      <c r="A6" s="67">
        <v>4</v>
      </c>
      <c r="B6" s="39" t="s">
        <v>60</v>
      </c>
      <c r="C6" s="31">
        <v>86.38</v>
      </c>
      <c r="D6" s="27">
        <v>47</v>
      </c>
      <c r="E6" s="20">
        <v>75.42</v>
      </c>
      <c r="F6" s="21">
        <v>21</v>
      </c>
      <c r="G6" s="20">
        <v>77.21</v>
      </c>
      <c r="H6" s="28">
        <v>23</v>
      </c>
      <c r="I6" s="37">
        <v>72.4</v>
      </c>
      <c r="J6" s="33">
        <v>10</v>
      </c>
      <c r="K6" s="38">
        <v>66</v>
      </c>
      <c r="L6" s="49">
        <v>5</v>
      </c>
      <c r="M6" s="38">
        <v>65.25</v>
      </c>
      <c r="N6" s="49">
        <v>8</v>
      </c>
      <c r="O6" s="38">
        <v>84.6</v>
      </c>
      <c r="P6" s="49">
        <v>10</v>
      </c>
      <c r="Q6" s="38">
        <v>77.7</v>
      </c>
      <c r="R6" s="49">
        <v>11</v>
      </c>
      <c r="S6" s="38"/>
      <c r="T6" s="49"/>
      <c r="U6" s="38">
        <v>73.11</v>
      </c>
      <c r="V6" s="49">
        <v>9</v>
      </c>
      <c r="W6" s="38">
        <v>100</v>
      </c>
      <c r="X6" s="49">
        <v>1</v>
      </c>
      <c r="Y6" s="38"/>
      <c r="Z6" s="49"/>
    </row>
    <row r="7" spans="1:26" ht="15">
      <c r="A7" s="67">
        <v>5</v>
      </c>
      <c r="B7" s="39" t="s">
        <v>61</v>
      </c>
      <c r="C7" s="31">
        <v>80.8</v>
      </c>
      <c r="D7" s="27">
        <v>55</v>
      </c>
      <c r="E7" s="20">
        <v>65.36</v>
      </c>
      <c r="F7" s="21">
        <v>30</v>
      </c>
      <c r="G7" s="20">
        <v>70.7</v>
      </c>
      <c r="H7" s="28">
        <v>27</v>
      </c>
      <c r="I7" s="37">
        <v>56.6</v>
      </c>
      <c r="J7" s="33">
        <v>10</v>
      </c>
      <c r="K7" s="38">
        <v>72.25</v>
      </c>
      <c r="L7" s="49">
        <v>8</v>
      </c>
      <c r="M7" s="38">
        <v>64.63</v>
      </c>
      <c r="N7" s="49">
        <v>11</v>
      </c>
      <c r="O7" s="38">
        <v>66.75</v>
      </c>
      <c r="P7" s="49">
        <v>4</v>
      </c>
      <c r="Q7" s="38">
        <v>63</v>
      </c>
      <c r="R7" s="49">
        <v>5</v>
      </c>
      <c r="S7" s="38">
        <v>72.66</v>
      </c>
      <c r="T7" s="49">
        <v>3</v>
      </c>
      <c r="U7" s="38">
        <v>81.46</v>
      </c>
      <c r="V7" s="49">
        <v>13</v>
      </c>
      <c r="W7" s="38"/>
      <c r="X7" s="49"/>
      <c r="Y7" s="38"/>
      <c r="Z7" s="49"/>
    </row>
    <row r="8" spans="1:26" ht="15">
      <c r="A8" s="67">
        <v>6</v>
      </c>
      <c r="B8" s="39" t="s">
        <v>62</v>
      </c>
      <c r="C8" s="31">
        <v>82.5</v>
      </c>
      <c r="D8" s="27">
        <v>16</v>
      </c>
      <c r="E8" s="20">
        <v>67.18</v>
      </c>
      <c r="F8" s="21">
        <v>11</v>
      </c>
      <c r="G8" s="20">
        <v>67.92</v>
      </c>
      <c r="H8" s="28">
        <v>13</v>
      </c>
      <c r="I8" s="37">
        <v>68.75</v>
      </c>
      <c r="J8" s="33">
        <v>4</v>
      </c>
      <c r="K8" s="38">
        <v>61</v>
      </c>
      <c r="L8" s="49">
        <v>1</v>
      </c>
      <c r="M8" s="38">
        <v>57</v>
      </c>
      <c r="N8" s="49">
        <v>1</v>
      </c>
      <c r="O8" s="38">
        <v>61</v>
      </c>
      <c r="P8" s="49">
        <v>2</v>
      </c>
      <c r="Q8" s="38">
        <v>65.5</v>
      </c>
      <c r="R8" s="49">
        <v>2</v>
      </c>
      <c r="S8" s="38"/>
      <c r="T8" s="49"/>
      <c r="U8" s="38">
        <v>84.5</v>
      </c>
      <c r="V8" s="49">
        <v>4</v>
      </c>
      <c r="W8" s="38"/>
      <c r="X8" s="49"/>
      <c r="Y8" s="38"/>
      <c r="Z8" s="49"/>
    </row>
    <row r="9" spans="1:26" ht="15">
      <c r="A9" s="67">
        <v>7</v>
      </c>
      <c r="B9" s="40" t="s">
        <v>63</v>
      </c>
      <c r="C9" s="20">
        <v>79</v>
      </c>
      <c r="D9" s="21">
        <v>22</v>
      </c>
      <c r="E9" s="20">
        <v>56.85</v>
      </c>
      <c r="F9" s="21">
        <v>14</v>
      </c>
      <c r="G9" s="20">
        <v>63.33</v>
      </c>
      <c r="H9" s="28">
        <v>15</v>
      </c>
      <c r="I9" s="37">
        <v>61.36</v>
      </c>
      <c r="J9" s="33">
        <v>11</v>
      </c>
      <c r="K9" s="38">
        <v>81</v>
      </c>
      <c r="L9" s="49">
        <v>2</v>
      </c>
      <c r="M9" s="38">
        <v>52.6</v>
      </c>
      <c r="N9" s="49">
        <v>5</v>
      </c>
      <c r="O9" s="38"/>
      <c r="P9" s="49"/>
      <c r="Q9" s="38"/>
      <c r="R9" s="49"/>
      <c r="S9" s="38"/>
      <c r="T9" s="49"/>
      <c r="U9" s="38">
        <v>68.66</v>
      </c>
      <c r="V9" s="49">
        <v>3</v>
      </c>
      <c r="W9" s="38"/>
      <c r="X9" s="49"/>
      <c r="Y9" s="38"/>
      <c r="Z9" s="49"/>
    </row>
    <row r="10" spans="1:26" ht="15">
      <c r="A10" s="67">
        <v>8</v>
      </c>
      <c r="B10" s="39" t="s">
        <v>64</v>
      </c>
      <c r="C10" s="31">
        <v>85.13</v>
      </c>
      <c r="D10" s="27">
        <v>38</v>
      </c>
      <c r="E10" s="20">
        <v>66.11</v>
      </c>
      <c r="F10" s="21">
        <v>18</v>
      </c>
      <c r="G10" s="20">
        <v>67.09</v>
      </c>
      <c r="H10" s="28">
        <v>21</v>
      </c>
      <c r="I10" s="37">
        <v>73</v>
      </c>
      <c r="J10" s="33">
        <v>11</v>
      </c>
      <c r="K10" s="38">
        <v>69.4</v>
      </c>
      <c r="L10" s="49">
        <v>5</v>
      </c>
      <c r="M10" s="38">
        <v>54.5</v>
      </c>
      <c r="N10" s="49">
        <v>8</v>
      </c>
      <c r="O10" s="38">
        <v>84.6</v>
      </c>
      <c r="P10" s="49">
        <v>5</v>
      </c>
      <c r="Q10" s="38">
        <v>66.4</v>
      </c>
      <c r="R10" s="49">
        <v>5</v>
      </c>
      <c r="S10" s="38">
        <v>64</v>
      </c>
      <c r="T10" s="49">
        <v>1</v>
      </c>
      <c r="U10" s="38">
        <v>86.5</v>
      </c>
      <c r="V10" s="49">
        <v>2</v>
      </c>
      <c r="W10" s="38"/>
      <c r="X10" s="49"/>
      <c r="Y10" s="38"/>
      <c r="Z10" s="49"/>
    </row>
    <row r="11" spans="1:26" ht="15">
      <c r="A11" s="67">
        <v>9</v>
      </c>
      <c r="B11" s="39" t="s">
        <v>65</v>
      </c>
      <c r="C11" s="31">
        <v>82.06</v>
      </c>
      <c r="D11" s="27">
        <v>58</v>
      </c>
      <c r="E11" s="20">
        <v>70.64</v>
      </c>
      <c r="F11" s="21">
        <v>34</v>
      </c>
      <c r="G11" s="20">
        <v>68.23</v>
      </c>
      <c r="H11" s="28">
        <v>21</v>
      </c>
      <c r="I11" s="37">
        <v>65</v>
      </c>
      <c r="J11" s="33">
        <v>5</v>
      </c>
      <c r="K11" s="38">
        <v>74.25</v>
      </c>
      <c r="L11" s="49">
        <v>4</v>
      </c>
      <c r="M11" s="38">
        <v>70.14</v>
      </c>
      <c r="N11" s="49">
        <v>14</v>
      </c>
      <c r="O11" s="38">
        <v>73.81</v>
      </c>
      <c r="P11" s="49">
        <v>16</v>
      </c>
      <c r="Q11" s="38">
        <v>69.31</v>
      </c>
      <c r="R11" s="49">
        <v>16</v>
      </c>
      <c r="S11" s="38">
        <v>75.6</v>
      </c>
      <c r="T11" s="49">
        <v>5</v>
      </c>
      <c r="U11" s="38">
        <v>70</v>
      </c>
      <c r="V11" s="49">
        <v>7</v>
      </c>
      <c r="W11" s="38"/>
      <c r="X11" s="49"/>
      <c r="Y11" s="38">
        <v>100</v>
      </c>
      <c r="Z11" s="49">
        <v>1</v>
      </c>
    </row>
    <row r="12" spans="1:26" ht="15">
      <c r="A12" s="67">
        <v>10</v>
      </c>
      <c r="B12" s="39" t="s">
        <v>66</v>
      </c>
      <c r="C12" s="31">
        <v>79.26</v>
      </c>
      <c r="D12" s="27">
        <v>30</v>
      </c>
      <c r="E12" s="20">
        <v>62.54</v>
      </c>
      <c r="F12" s="21">
        <v>22</v>
      </c>
      <c r="G12" s="20">
        <v>77.81</v>
      </c>
      <c r="H12" s="28">
        <v>11</v>
      </c>
      <c r="I12" s="37">
        <v>66.33</v>
      </c>
      <c r="J12" s="33">
        <v>3</v>
      </c>
      <c r="K12" s="38">
        <v>65.5</v>
      </c>
      <c r="L12" s="49">
        <v>2</v>
      </c>
      <c r="M12" s="38">
        <v>62.27</v>
      </c>
      <c r="N12" s="49">
        <v>11</v>
      </c>
      <c r="O12" s="38">
        <v>50.5</v>
      </c>
      <c r="P12" s="49">
        <v>2</v>
      </c>
      <c r="Q12" s="38">
        <v>72</v>
      </c>
      <c r="R12" s="49">
        <v>1</v>
      </c>
      <c r="S12" s="38">
        <v>62.28</v>
      </c>
      <c r="T12" s="49">
        <v>7</v>
      </c>
      <c r="U12" s="38">
        <v>79.83</v>
      </c>
      <c r="V12" s="49">
        <v>6</v>
      </c>
      <c r="W12" s="38"/>
      <c r="X12" s="49"/>
      <c r="Y12" s="38"/>
      <c r="Z12" s="49"/>
    </row>
    <row r="13" spans="1:26" ht="15">
      <c r="A13" s="67">
        <v>11</v>
      </c>
      <c r="B13" s="39" t="s">
        <v>67</v>
      </c>
      <c r="C13" s="31">
        <v>79.72</v>
      </c>
      <c r="D13" s="27">
        <v>73</v>
      </c>
      <c r="E13" s="20">
        <v>66.04</v>
      </c>
      <c r="F13" s="21">
        <v>45</v>
      </c>
      <c r="G13" s="20">
        <v>68.72</v>
      </c>
      <c r="H13" s="28">
        <v>22</v>
      </c>
      <c r="I13" s="37">
        <v>70.06</v>
      </c>
      <c r="J13" s="33">
        <v>15</v>
      </c>
      <c r="K13" s="38">
        <v>71.5</v>
      </c>
      <c r="L13" s="49">
        <v>2</v>
      </c>
      <c r="M13" s="38">
        <v>67.21</v>
      </c>
      <c r="N13" s="49">
        <v>23</v>
      </c>
      <c r="O13" s="38">
        <v>62.17</v>
      </c>
      <c r="P13" s="49">
        <v>17</v>
      </c>
      <c r="Q13" s="38">
        <v>60.93</v>
      </c>
      <c r="R13" s="49">
        <v>15</v>
      </c>
      <c r="S13" s="38">
        <v>76.75</v>
      </c>
      <c r="T13" s="49">
        <v>8</v>
      </c>
      <c r="U13" s="38">
        <v>81.25</v>
      </c>
      <c r="V13" s="49">
        <v>4</v>
      </c>
      <c r="W13" s="38">
        <v>77</v>
      </c>
      <c r="X13" s="49">
        <v>4</v>
      </c>
      <c r="Y13" s="38"/>
      <c r="Z13" s="49"/>
    </row>
    <row r="14" spans="1:26" ht="15">
      <c r="A14" s="67">
        <v>12</v>
      </c>
      <c r="B14" s="39" t="s">
        <v>68</v>
      </c>
      <c r="C14" s="31">
        <v>84.09</v>
      </c>
      <c r="D14" s="27">
        <v>84</v>
      </c>
      <c r="E14" s="20">
        <v>68.84</v>
      </c>
      <c r="F14" s="21">
        <v>50</v>
      </c>
      <c r="G14" s="20">
        <v>80.16</v>
      </c>
      <c r="H14" s="28">
        <v>37</v>
      </c>
      <c r="I14" s="37">
        <v>82.62</v>
      </c>
      <c r="J14" s="33">
        <v>16</v>
      </c>
      <c r="K14" s="38">
        <v>70.66</v>
      </c>
      <c r="L14" s="49">
        <v>3</v>
      </c>
      <c r="M14" s="38">
        <v>73.8</v>
      </c>
      <c r="N14" s="49">
        <v>31</v>
      </c>
      <c r="O14" s="38">
        <v>66.28</v>
      </c>
      <c r="P14" s="49">
        <v>14</v>
      </c>
      <c r="Q14" s="38">
        <v>74.6</v>
      </c>
      <c r="R14" s="49">
        <v>15</v>
      </c>
      <c r="S14" s="38">
        <v>75.22</v>
      </c>
      <c r="T14" s="49">
        <v>9</v>
      </c>
      <c r="U14" s="38">
        <v>79.81</v>
      </c>
      <c r="V14" s="49">
        <v>11</v>
      </c>
      <c r="W14" s="38">
        <v>78</v>
      </c>
      <c r="X14" s="49">
        <v>5</v>
      </c>
      <c r="Y14" s="38"/>
      <c r="Z14" s="49"/>
    </row>
    <row r="15" spans="1:26" ht="15">
      <c r="A15" s="67">
        <v>13</v>
      </c>
      <c r="B15" s="39" t="s">
        <v>69</v>
      </c>
      <c r="C15" s="31">
        <v>82.99</v>
      </c>
      <c r="D15" s="27">
        <v>118</v>
      </c>
      <c r="E15" s="20">
        <v>69.79</v>
      </c>
      <c r="F15" s="21">
        <v>82</v>
      </c>
      <c r="G15" s="20">
        <v>74.42</v>
      </c>
      <c r="H15" s="28">
        <v>45</v>
      </c>
      <c r="I15" s="37">
        <v>74.71</v>
      </c>
      <c r="J15" s="33">
        <v>7</v>
      </c>
      <c r="K15" s="38">
        <v>79.81</v>
      </c>
      <c r="L15" s="49">
        <v>11</v>
      </c>
      <c r="M15" s="38">
        <v>67</v>
      </c>
      <c r="N15" s="49">
        <v>34</v>
      </c>
      <c r="O15" s="38">
        <v>72.8</v>
      </c>
      <c r="P15" s="49">
        <v>20</v>
      </c>
      <c r="Q15" s="38">
        <v>60.63</v>
      </c>
      <c r="R15" s="49">
        <v>22</v>
      </c>
      <c r="S15" s="38">
        <v>79.5</v>
      </c>
      <c r="T15" s="49">
        <v>10</v>
      </c>
      <c r="U15" s="38">
        <v>80.43</v>
      </c>
      <c r="V15" s="49">
        <v>16</v>
      </c>
      <c r="W15" s="38">
        <v>61</v>
      </c>
      <c r="X15" s="49">
        <v>1</v>
      </c>
      <c r="Y15" s="38"/>
      <c r="Z15" s="49"/>
    </row>
    <row r="16" spans="1:26" ht="15">
      <c r="A16" s="67">
        <v>14</v>
      </c>
      <c r="B16" s="39" t="s">
        <v>70</v>
      </c>
      <c r="C16" s="31">
        <v>80.56</v>
      </c>
      <c r="D16" s="27">
        <v>46</v>
      </c>
      <c r="E16" s="20">
        <v>68.67</v>
      </c>
      <c r="F16" s="21">
        <v>31</v>
      </c>
      <c r="G16" s="20">
        <v>62.22</v>
      </c>
      <c r="H16" s="28">
        <v>18</v>
      </c>
      <c r="I16" s="37">
        <v>51.4</v>
      </c>
      <c r="J16" s="33">
        <v>5</v>
      </c>
      <c r="K16" s="38">
        <v>74.66</v>
      </c>
      <c r="L16" s="49">
        <v>6</v>
      </c>
      <c r="M16" s="38">
        <v>55.25</v>
      </c>
      <c r="N16" s="49">
        <v>16</v>
      </c>
      <c r="O16" s="38">
        <v>52.66</v>
      </c>
      <c r="P16" s="49">
        <v>3</v>
      </c>
      <c r="Q16" s="38">
        <v>66.6</v>
      </c>
      <c r="R16" s="49">
        <v>3</v>
      </c>
      <c r="S16" s="38">
        <v>76.75</v>
      </c>
      <c r="T16" s="49">
        <v>4</v>
      </c>
      <c r="U16" s="38">
        <v>62</v>
      </c>
      <c r="V16" s="49">
        <v>6</v>
      </c>
      <c r="W16" s="38">
        <v>87.5</v>
      </c>
      <c r="X16" s="49">
        <v>2</v>
      </c>
      <c r="Y16" s="38"/>
      <c r="Z16" s="49"/>
    </row>
    <row r="17" spans="1:26" ht="15">
      <c r="A17" s="67">
        <v>15</v>
      </c>
      <c r="B17" s="39" t="s">
        <v>71</v>
      </c>
      <c r="C17" s="31">
        <v>88.25</v>
      </c>
      <c r="D17" s="27">
        <v>20</v>
      </c>
      <c r="E17" s="20">
        <v>81.9</v>
      </c>
      <c r="F17" s="21">
        <v>20</v>
      </c>
      <c r="G17" s="20">
        <v>93</v>
      </c>
      <c r="H17" s="28">
        <v>1</v>
      </c>
      <c r="I17" s="37"/>
      <c r="J17" s="33"/>
      <c r="K17" s="38">
        <v>51</v>
      </c>
      <c r="L17" s="49">
        <v>1</v>
      </c>
      <c r="M17" s="38">
        <v>70.43</v>
      </c>
      <c r="N17" s="49">
        <v>16</v>
      </c>
      <c r="O17" s="38">
        <v>52</v>
      </c>
      <c r="P17" s="49">
        <v>1</v>
      </c>
      <c r="Q17" s="38"/>
      <c r="R17" s="49"/>
      <c r="S17" s="38">
        <v>79</v>
      </c>
      <c r="T17" s="49">
        <v>9</v>
      </c>
      <c r="U17" s="38">
        <v>96</v>
      </c>
      <c r="V17" s="49">
        <v>1</v>
      </c>
      <c r="W17" s="38"/>
      <c r="X17" s="49"/>
      <c r="Y17" s="38"/>
      <c r="Z17" s="49"/>
    </row>
    <row r="18" spans="1:26" ht="15">
      <c r="A18" s="67">
        <v>16</v>
      </c>
      <c r="B18" s="41" t="s">
        <v>72</v>
      </c>
      <c r="C18" s="31">
        <v>79.09</v>
      </c>
      <c r="D18" s="27">
        <v>22</v>
      </c>
      <c r="E18" s="20">
        <v>72.04</v>
      </c>
      <c r="F18" s="21">
        <v>22</v>
      </c>
      <c r="G18" s="20">
        <v>55</v>
      </c>
      <c r="H18" s="28">
        <v>5</v>
      </c>
      <c r="I18" s="37"/>
      <c r="J18" s="33"/>
      <c r="K18" s="38"/>
      <c r="L18" s="49"/>
      <c r="M18" s="38">
        <v>64.23</v>
      </c>
      <c r="N18" s="49">
        <v>13</v>
      </c>
      <c r="O18" s="38"/>
      <c r="P18" s="49"/>
      <c r="Q18" s="38">
        <v>44</v>
      </c>
      <c r="R18" s="49">
        <v>2</v>
      </c>
      <c r="S18" s="38">
        <v>80.5</v>
      </c>
      <c r="T18" s="49">
        <v>6</v>
      </c>
      <c r="U18" s="38">
        <v>82</v>
      </c>
      <c r="V18" s="49">
        <v>2</v>
      </c>
      <c r="W18" s="38"/>
      <c r="X18" s="49"/>
      <c r="Y18" s="38"/>
      <c r="Z18" s="49"/>
    </row>
    <row r="19" spans="1:26" ht="15">
      <c r="A19" s="67">
        <v>17</v>
      </c>
      <c r="B19" s="39" t="s">
        <v>73</v>
      </c>
      <c r="C19" s="31">
        <v>83.71</v>
      </c>
      <c r="D19" s="27">
        <v>101</v>
      </c>
      <c r="E19" s="20">
        <v>67.94</v>
      </c>
      <c r="F19" s="21">
        <v>34</v>
      </c>
      <c r="G19" s="20">
        <v>70.15</v>
      </c>
      <c r="H19" s="28">
        <v>19</v>
      </c>
      <c r="I19" s="37">
        <v>63.15</v>
      </c>
      <c r="J19" s="33">
        <v>13</v>
      </c>
      <c r="K19" s="38">
        <v>77.75</v>
      </c>
      <c r="L19" s="49">
        <v>8</v>
      </c>
      <c r="M19" s="38">
        <v>70.31</v>
      </c>
      <c r="N19" s="49">
        <v>22</v>
      </c>
      <c r="O19" s="38">
        <v>73.37</v>
      </c>
      <c r="P19" s="49">
        <v>48</v>
      </c>
      <c r="Q19" s="38">
        <v>63.42</v>
      </c>
      <c r="R19" s="49">
        <v>50</v>
      </c>
      <c r="S19" s="38">
        <v>70.66</v>
      </c>
      <c r="T19" s="49">
        <v>3</v>
      </c>
      <c r="U19" s="38">
        <v>72.14</v>
      </c>
      <c r="V19" s="49">
        <v>7</v>
      </c>
      <c r="W19" s="38">
        <v>68</v>
      </c>
      <c r="X19" s="49">
        <v>1</v>
      </c>
      <c r="Y19" s="38"/>
      <c r="Z19" s="49"/>
    </row>
    <row r="20" spans="1:26" ht="15">
      <c r="A20" s="67">
        <v>18</v>
      </c>
      <c r="B20" s="39" t="s">
        <v>74</v>
      </c>
      <c r="C20" s="31">
        <v>89.23</v>
      </c>
      <c r="D20" s="27">
        <v>21</v>
      </c>
      <c r="E20" s="20">
        <v>82.23</v>
      </c>
      <c r="F20" s="21">
        <v>21</v>
      </c>
      <c r="G20" s="20">
        <v>94</v>
      </c>
      <c r="H20" s="28">
        <v>2</v>
      </c>
      <c r="I20" s="37"/>
      <c r="J20" s="33"/>
      <c r="K20" s="38"/>
      <c r="L20" s="49"/>
      <c r="M20" s="38">
        <v>79.5</v>
      </c>
      <c r="N20" s="49">
        <v>18</v>
      </c>
      <c r="O20" s="38"/>
      <c r="P20" s="49"/>
      <c r="Q20" s="38"/>
      <c r="R20" s="49"/>
      <c r="S20" s="38">
        <v>85.5</v>
      </c>
      <c r="T20" s="49">
        <v>8</v>
      </c>
      <c r="U20" s="38">
        <v>95</v>
      </c>
      <c r="V20" s="49">
        <v>3</v>
      </c>
      <c r="W20" s="38"/>
      <c r="X20" s="49"/>
      <c r="Y20" s="38"/>
      <c r="Z20" s="49"/>
    </row>
    <row r="21" spans="1:26" ht="15">
      <c r="A21" s="67">
        <v>19</v>
      </c>
      <c r="B21" s="39" t="s">
        <v>10</v>
      </c>
      <c r="C21" s="31">
        <v>81.12</v>
      </c>
      <c r="D21" s="27">
        <v>25</v>
      </c>
      <c r="E21" s="20">
        <v>64.58</v>
      </c>
      <c r="F21" s="21">
        <v>12</v>
      </c>
      <c r="G21" s="36">
        <v>64.44</v>
      </c>
      <c r="H21" s="50">
        <v>9</v>
      </c>
      <c r="I21" s="37">
        <v>69.5</v>
      </c>
      <c r="J21" s="33">
        <v>4</v>
      </c>
      <c r="K21" s="38">
        <v>66.75</v>
      </c>
      <c r="L21" s="49">
        <v>4</v>
      </c>
      <c r="M21" s="38">
        <v>55.75</v>
      </c>
      <c r="N21" s="49">
        <v>4</v>
      </c>
      <c r="O21" s="38">
        <v>70.14</v>
      </c>
      <c r="P21" s="49">
        <v>7</v>
      </c>
      <c r="Q21" s="38">
        <v>73.85</v>
      </c>
      <c r="R21" s="49">
        <v>7</v>
      </c>
      <c r="S21" s="38"/>
      <c r="T21" s="49"/>
      <c r="U21" s="38">
        <v>59.66</v>
      </c>
      <c r="V21" s="49">
        <v>3</v>
      </c>
      <c r="W21" s="38"/>
      <c r="X21" s="49"/>
      <c r="Y21" s="38"/>
      <c r="Z21" s="49"/>
    </row>
    <row r="22" spans="1:26" ht="15">
      <c r="A22" s="67">
        <v>20</v>
      </c>
      <c r="B22" s="39" t="s">
        <v>16</v>
      </c>
      <c r="C22" s="31">
        <v>74.33</v>
      </c>
      <c r="D22" s="27">
        <v>12</v>
      </c>
      <c r="E22" s="20">
        <v>65.4</v>
      </c>
      <c r="F22" s="21">
        <v>10</v>
      </c>
      <c r="G22" s="20">
        <v>70.75</v>
      </c>
      <c r="H22" s="28">
        <v>4</v>
      </c>
      <c r="I22" s="37">
        <v>75</v>
      </c>
      <c r="J22" s="33">
        <v>1</v>
      </c>
      <c r="K22" s="38">
        <v>51</v>
      </c>
      <c r="L22" s="49">
        <v>1</v>
      </c>
      <c r="M22" s="38">
        <v>51.5</v>
      </c>
      <c r="N22" s="49">
        <v>2</v>
      </c>
      <c r="O22" s="38">
        <v>52.8</v>
      </c>
      <c r="P22" s="49">
        <v>5</v>
      </c>
      <c r="Q22" s="38">
        <v>64</v>
      </c>
      <c r="R22" s="49">
        <v>2</v>
      </c>
      <c r="S22" s="38"/>
      <c r="T22" s="49"/>
      <c r="U22" s="38">
        <v>54</v>
      </c>
      <c r="V22" s="49">
        <v>1</v>
      </c>
      <c r="W22" s="38">
        <v>67</v>
      </c>
      <c r="X22" s="49">
        <v>1</v>
      </c>
      <c r="Y22" s="38"/>
      <c r="Z22" s="49"/>
    </row>
    <row r="23" spans="1:26" ht="15">
      <c r="A23" s="67">
        <v>21</v>
      </c>
      <c r="B23" s="39" t="s">
        <v>17</v>
      </c>
      <c r="C23" s="31">
        <v>75.07</v>
      </c>
      <c r="D23" s="27">
        <v>13</v>
      </c>
      <c r="E23" s="20">
        <v>60.57</v>
      </c>
      <c r="F23" s="21">
        <v>7</v>
      </c>
      <c r="G23" s="20">
        <v>57.85</v>
      </c>
      <c r="H23" s="28">
        <v>7</v>
      </c>
      <c r="I23" s="37">
        <v>68</v>
      </c>
      <c r="J23" s="33">
        <v>3</v>
      </c>
      <c r="K23" s="38">
        <v>83.5</v>
      </c>
      <c r="L23" s="49">
        <v>2</v>
      </c>
      <c r="M23" s="38">
        <v>67</v>
      </c>
      <c r="N23" s="49">
        <v>2</v>
      </c>
      <c r="O23" s="38">
        <v>49.5</v>
      </c>
      <c r="P23" s="49">
        <v>2</v>
      </c>
      <c r="Q23" s="38">
        <v>53.5</v>
      </c>
      <c r="R23" s="49">
        <v>2</v>
      </c>
      <c r="S23" s="38"/>
      <c r="T23" s="49"/>
      <c r="U23" s="38"/>
      <c r="V23" s="49"/>
      <c r="W23" s="38"/>
      <c r="X23" s="49"/>
      <c r="Y23" s="38"/>
      <c r="Z23" s="49"/>
    </row>
    <row r="24" spans="1:26" ht="15">
      <c r="A24" s="67">
        <v>22</v>
      </c>
      <c r="B24" s="39" t="s">
        <v>18</v>
      </c>
      <c r="C24" s="31">
        <v>76.56</v>
      </c>
      <c r="D24" s="27">
        <v>23</v>
      </c>
      <c r="E24" s="20">
        <v>63.86</v>
      </c>
      <c r="F24" s="21">
        <v>15</v>
      </c>
      <c r="G24" s="20">
        <v>58.73</v>
      </c>
      <c r="H24" s="28">
        <v>15</v>
      </c>
      <c r="I24" s="37">
        <v>57.8</v>
      </c>
      <c r="J24" s="33">
        <v>5</v>
      </c>
      <c r="K24" s="38"/>
      <c r="L24" s="49"/>
      <c r="M24" s="38">
        <v>50.83</v>
      </c>
      <c r="N24" s="49">
        <v>6</v>
      </c>
      <c r="O24" s="38">
        <v>53</v>
      </c>
      <c r="P24" s="49">
        <v>2</v>
      </c>
      <c r="Q24" s="38">
        <v>61.25</v>
      </c>
      <c r="R24" s="49">
        <v>4</v>
      </c>
      <c r="S24" s="38"/>
      <c r="T24" s="49"/>
      <c r="U24" s="38">
        <v>23</v>
      </c>
      <c r="V24" s="49">
        <v>1</v>
      </c>
      <c r="W24" s="38"/>
      <c r="X24" s="49"/>
      <c r="Y24" s="38"/>
      <c r="Z24" s="49"/>
    </row>
    <row r="25" spans="1:26" ht="15">
      <c r="A25" s="67">
        <v>23</v>
      </c>
      <c r="B25" s="30" t="s">
        <v>19</v>
      </c>
      <c r="C25" s="31">
        <v>60.75</v>
      </c>
      <c r="D25" s="27">
        <v>12</v>
      </c>
      <c r="E25" s="20">
        <v>49</v>
      </c>
      <c r="F25" s="21">
        <v>4</v>
      </c>
      <c r="G25" s="20">
        <v>34.1</v>
      </c>
      <c r="H25" s="28">
        <v>10</v>
      </c>
      <c r="I25" s="37">
        <v>27.87</v>
      </c>
      <c r="J25" s="33">
        <v>8</v>
      </c>
      <c r="K25" s="38"/>
      <c r="L25" s="49"/>
      <c r="M25" s="38">
        <v>71</v>
      </c>
      <c r="N25" s="49">
        <v>2</v>
      </c>
      <c r="O25" s="38"/>
      <c r="P25" s="49"/>
      <c r="Q25" s="38"/>
      <c r="R25" s="49"/>
      <c r="S25" s="38"/>
      <c r="T25" s="49"/>
      <c r="U25" s="38"/>
      <c r="V25" s="49"/>
      <c r="W25" s="38"/>
      <c r="X25" s="49"/>
      <c r="Y25" s="38"/>
      <c r="Z25" s="49"/>
    </row>
    <row r="26" spans="1:26" ht="15">
      <c r="A26" s="67">
        <v>24</v>
      </c>
      <c r="B26" s="39" t="s">
        <v>106</v>
      </c>
      <c r="C26" s="31">
        <v>69.25</v>
      </c>
      <c r="D26" s="27">
        <v>24</v>
      </c>
      <c r="E26" s="20">
        <v>63.62</v>
      </c>
      <c r="F26" s="21">
        <v>8</v>
      </c>
      <c r="G26" s="20">
        <v>57.08</v>
      </c>
      <c r="H26" s="28">
        <v>12</v>
      </c>
      <c r="I26" s="37">
        <v>50.85</v>
      </c>
      <c r="J26" s="33">
        <v>7</v>
      </c>
      <c r="K26" s="38">
        <v>63.55</v>
      </c>
      <c r="L26" s="49">
        <v>2</v>
      </c>
      <c r="M26" s="38">
        <v>56.5</v>
      </c>
      <c r="N26" s="49">
        <v>4</v>
      </c>
      <c r="O26" s="38">
        <v>39</v>
      </c>
      <c r="P26" s="49">
        <v>5</v>
      </c>
      <c r="Q26" s="38">
        <v>50.85</v>
      </c>
      <c r="R26" s="49">
        <v>7</v>
      </c>
      <c r="S26" s="38">
        <v>44</v>
      </c>
      <c r="T26" s="49">
        <v>1</v>
      </c>
      <c r="U26" s="38">
        <v>45</v>
      </c>
      <c r="V26" s="49">
        <v>1</v>
      </c>
      <c r="W26" s="38"/>
      <c r="X26" s="49"/>
      <c r="Y26" s="38"/>
      <c r="Z26" s="49"/>
    </row>
    <row r="27" spans="1:26" ht="15">
      <c r="A27" s="67">
        <v>25</v>
      </c>
      <c r="B27" s="39" t="s">
        <v>20</v>
      </c>
      <c r="C27" s="31">
        <v>68.76</v>
      </c>
      <c r="D27" s="27">
        <v>13</v>
      </c>
      <c r="E27" s="20">
        <v>51.71</v>
      </c>
      <c r="F27" s="21">
        <v>7</v>
      </c>
      <c r="G27" s="20">
        <v>52.37</v>
      </c>
      <c r="H27" s="28">
        <v>8</v>
      </c>
      <c r="I27" s="37">
        <v>54</v>
      </c>
      <c r="J27" s="33">
        <v>3</v>
      </c>
      <c r="K27" s="38"/>
      <c r="L27" s="49"/>
      <c r="M27" s="38">
        <v>55</v>
      </c>
      <c r="N27" s="49">
        <v>1</v>
      </c>
      <c r="O27" s="38">
        <v>51.66</v>
      </c>
      <c r="P27" s="49">
        <v>3</v>
      </c>
      <c r="Q27" s="38">
        <v>54</v>
      </c>
      <c r="R27" s="49">
        <v>6</v>
      </c>
      <c r="S27" s="38"/>
      <c r="T27" s="49"/>
      <c r="U27" s="38">
        <v>76</v>
      </c>
      <c r="V27" s="59">
        <v>1</v>
      </c>
      <c r="W27" s="38"/>
      <c r="X27" s="49"/>
      <c r="Y27" s="38"/>
      <c r="Z27" s="49"/>
    </row>
    <row r="28" spans="1:26" ht="15">
      <c r="A28" s="67">
        <v>26</v>
      </c>
      <c r="B28" s="40" t="s">
        <v>21</v>
      </c>
      <c r="C28" s="20">
        <v>75.73</v>
      </c>
      <c r="D28" s="21">
        <v>19</v>
      </c>
      <c r="E28" s="20">
        <v>53.5</v>
      </c>
      <c r="F28" s="21">
        <v>10</v>
      </c>
      <c r="G28" s="20">
        <v>58.5</v>
      </c>
      <c r="H28" s="28">
        <v>10</v>
      </c>
      <c r="I28" s="37">
        <v>48.5</v>
      </c>
      <c r="J28" s="33">
        <v>4</v>
      </c>
      <c r="K28" s="38">
        <v>69.33</v>
      </c>
      <c r="L28" s="49">
        <v>3</v>
      </c>
      <c r="M28" s="38">
        <v>54.71</v>
      </c>
      <c r="N28" s="49">
        <v>7</v>
      </c>
      <c r="O28" s="38"/>
      <c r="P28" s="49"/>
      <c r="Q28" s="38">
        <v>36</v>
      </c>
      <c r="R28" s="49">
        <v>1</v>
      </c>
      <c r="S28" s="38"/>
      <c r="T28" s="49"/>
      <c r="U28" s="38"/>
      <c r="V28" s="49"/>
      <c r="W28" s="38"/>
      <c r="X28" s="49"/>
      <c r="Y28" s="38"/>
      <c r="Z28" s="49"/>
    </row>
    <row r="29" spans="1:26" ht="15">
      <c r="A29" s="118">
        <v>27</v>
      </c>
      <c r="B29" s="40" t="s">
        <v>156</v>
      </c>
      <c r="C29" s="20">
        <v>76.87</v>
      </c>
      <c r="D29" s="21">
        <v>8</v>
      </c>
      <c r="E29" s="20">
        <v>62.85</v>
      </c>
      <c r="F29" s="21">
        <v>7</v>
      </c>
      <c r="G29" s="20">
        <v>82.66</v>
      </c>
      <c r="H29" s="28">
        <v>3</v>
      </c>
      <c r="I29" s="37"/>
      <c r="J29" s="33"/>
      <c r="K29" s="38">
        <v>66</v>
      </c>
      <c r="L29" s="49">
        <v>1</v>
      </c>
      <c r="M29" s="38">
        <v>52.75</v>
      </c>
      <c r="N29" s="49">
        <v>4</v>
      </c>
      <c r="O29" s="38"/>
      <c r="P29" s="49"/>
      <c r="Q29" s="38"/>
      <c r="R29" s="49"/>
      <c r="S29" s="38"/>
      <c r="T29" s="49"/>
      <c r="U29" s="38">
        <v>80</v>
      </c>
      <c r="V29" s="49">
        <v>1</v>
      </c>
      <c r="W29" s="38"/>
      <c r="X29" s="49"/>
      <c r="Y29" s="38"/>
      <c r="Z29" s="49"/>
    </row>
    <row r="30" spans="1:26" ht="15">
      <c r="A30" s="118">
        <v>28</v>
      </c>
      <c r="B30" s="39" t="s">
        <v>22</v>
      </c>
      <c r="C30" s="31">
        <v>77.86</v>
      </c>
      <c r="D30" s="27">
        <v>23</v>
      </c>
      <c r="E30" s="20">
        <v>63.3</v>
      </c>
      <c r="F30" s="21">
        <v>13</v>
      </c>
      <c r="G30" s="20">
        <v>71</v>
      </c>
      <c r="H30" s="28">
        <v>9</v>
      </c>
      <c r="I30" s="37">
        <v>64.25</v>
      </c>
      <c r="J30" s="33">
        <v>4</v>
      </c>
      <c r="K30" s="38">
        <v>64</v>
      </c>
      <c r="L30" s="49">
        <v>4</v>
      </c>
      <c r="M30" s="38">
        <v>52.33</v>
      </c>
      <c r="N30" s="49">
        <v>9</v>
      </c>
      <c r="O30" s="38">
        <v>70.33</v>
      </c>
      <c r="P30" s="49">
        <v>3</v>
      </c>
      <c r="Q30" s="38">
        <v>70</v>
      </c>
      <c r="R30" s="49">
        <v>2</v>
      </c>
      <c r="S30" s="38">
        <v>68</v>
      </c>
      <c r="T30" s="49">
        <v>2</v>
      </c>
      <c r="U30" s="38">
        <v>69.5</v>
      </c>
      <c r="V30" s="49">
        <v>2</v>
      </c>
      <c r="W30" s="38"/>
      <c r="X30" s="49"/>
      <c r="Y30" s="38"/>
      <c r="Z30" s="49"/>
    </row>
    <row r="31" spans="1:26" ht="15">
      <c r="A31" s="118">
        <v>29</v>
      </c>
      <c r="B31" s="39" t="s">
        <v>23</v>
      </c>
      <c r="C31" s="31">
        <v>71.44</v>
      </c>
      <c r="D31" s="27">
        <v>18</v>
      </c>
      <c r="E31" s="20">
        <v>61</v>
      </c>
      <c r="F31" s="21">
        <v>12</v>
      </c>
      <c r="G31" s="20">
        <v>55.45</v>
      </c>
      <c r="H31" s="28">
        <v>11</v>
      </c>
      <c r="I31" s="37">
        <v>59</v>
      </c>
      <c r="J31" s="33">
        <v>4</v>
      </c>
      <c r="K31" s="38">
        <v>80</v>
      </c>
      <c r="L31" s="49">
        <v>1</v>
      </c>
      <c r="M31" s="38">
        <v>51.4</v>
      </c>
      <c r="N31" s="49">
        <v>5</v>
      </c>
      <c r="O31" s="38">
        <v>53</v>
      </c>
      <c r="P31" s="49">
        <v>2</v>
      </c>
      <c r="Q31" s="38">
        <v>55.33</v>
      </c>
      <c r="R31" s="49">
        <v>3</v>
      </c>
      <c r="S31" s="38">
        <v>81</v>
      </c>
      <c r="T31" s="49">
        <v>1</v>
      </c>
      <c r="U31" s="38">
        <v>79</v>
      </c>
      <c r="V31" s="49">
        <v>1</v>
      </c>
      <c r="W31" s="38">
        <v>44</v>
      </c>
      <c r="X31" s="49"/>
      <c r="Y31" s="38"/>
      <c r="Z31" s="49"/>
    </row>
    <row r="32" spans="1:26" ht="15">
      <c r="A32" s="118">
        <v>30</v>
      </c>
      <c r="B32" s="39" t="s">
        <v>24</v>
      </c>
      <c r="C32" s="31">
        <v>66.55</v>
      </c>
      <c r="D32" s="27">
        <v>20</v>
      </c>
      <c r="E32" s="20">
        <v>51.15</v>
      </c>
      <c r="F32" s="21">
        <v>13</v>
      </c>
      <c r="G32" s="20">
        <v>53.16</v>
      </c>
      <c r="H32" s="28">
        <v>12</v>
      </c>
      <c r="I32" s="37">
        <v>51</v>
      </c>
      <c r="J32" s="33">
        <v>1</v>
      </c>
      <c r="K32" s="38">
        <v>60.33</v>
      </c>
      <c r="L32" s="49">
        <v>3</v>
      </c>
      <c r="M32" s="38">
        <v>48.4</v>
      </c>
      <c r="N32" s="49">
        <v>5</v>
      </c>
      <c r="O32" s="38">
        <v>15</v>
      </c>
      <c r="P32" s="49">
        <v>1</v>
      </c>
      <c r="Q32" s="38">
        <v>49.33</v>
      </c>
      <c r="R32" s="49">
        <v>3</v>
      </c>
      <c r="S32" s="38"/>
      <c r="T32" s="49"/>
      <c r="U32" s="38">
        <v>72</v>
      </c>
      <c r="V32" s="49">
        <v>1</v>
      </c>
      <c r="W32" s="38"/>
      <c r="X32" s="49">
        <v>1</v>
      </c>
      <c r="Y32" s="38"/>
      <c r="Z32" s="49"/>
    </row>
    <row r="33" spans="1:26" ht="15">
      <c r="A33" s="118">
        <v>31</v>
      </c>
      <c r="B33" s="39" t="s">
        <v>11</v>
      </c>
      <c r="C33" s="31">
        <v>78.8</v>
      </c>
      <c r="D33" s="27">
        <v>21</v>
      </c>
      <c r="E33" s="20">
        <v>59.61</v>
      </c>
      <c r="F33" s="21">
        <v>13</v>
      </c>
      <c r="G33" s="36">
        <v>73.4</v>
      </c>
      <c r="H33" s="50">
        <v>5</v>
      </c>
      <c r="I33" s="37">
        <v>94</v>
      </c>
      <c r="J33" s="33">
        <v>1</v>
      </c>
      <c r="K33" s="38">
        <v>66.6</v>
      </c>
      <c r="L33" s="49">
        <v>5</v>
      </c>
      <c r="M33" s="38">
        <v>52.25</v>
      </c>
      <c r="N33" s="49">
        <v>8</v>
      </c>
      <c r="O33" s="38">
        <v>66.6</v>
      </c>
      <c r="P33" s="49">
        <v>3</v>
      </c>
      <c r="Q33" s="38">
        <v>54.75</v>
      </c>
      <c r="R33" s="49">
        <v>4</v>
      </c>
      <c r="S33" s="38"/>
      <c r="T33" s="49"/>
      <c r="U33" s="38">
        <v>62.5</v>
      </c>
      <c r="V33" s="49">
        <v>2</v>
      </c>
      <c r="W33" s="38">
        <v>69</v>
      </c>
      <c r="X33" s="49">
        <v>1</v>
      </c>
      <c r="Y33" s="38"/>
      <c r="Z33" s="49"/>
    </row>
    <row r="34" spans="1:26" ht="15">
      <c r="A34" s="118">
        <v>32</v>
      </c>
      <c r="B34" s="39" t="s">
        <v>25</v>
      </c>
      <c r="C34" s="31">
        <v>63.72</v>
      </c>
      <c r="D34" s="27">
        <v>18</v>
      </c>
      <c r="E34" s="20">
        <v>39.45</v>
      </c>
      <c r="F34" s="21">
        <v>11</v>
      </c>
      <c r="G34" s="20">
        <v>48.8</v>
      </c>
      <c r="H34" s="28">
        <v>10</v>
      </c>
      <c r="I34" s="37">
        <v>46.66</v>
      </c>
      <c r="J34" s="33">
        <v>3</v>
      </c>
      <c r="K34" s="38">
        <v>71</v>
      </c>
      <c r="L34" s="49">
        <v>1</v>
      </c>
      <c r="M34" s="38">
        <v>46.33</v>
      </c>
      <c r="N34" s="49">
        <v>3</v>
      </c>
      <c r="O34" s="38">
        <v>84</v>
      </c>
      <c r="P34" s="49">
        <v>1</v>
      </c>
      <c r="Q34" s="38">
        <v>40.5</v>
      </c>
      <c r="R34" s="49">
        <v>2</v>
      </c>
      <c r="S34" s="38"/>
      <c r="T34" s="49"/>
      <c r="U34" s="38"/>
      <c r="V34" s="49"/>
      <c r="W34" s="38">
        <v>87</v>
      </c>
      <c r="X34" s="49">
        <v>1</v>
      </c>
      <c r="Y34" s="38"/>
      <c r="Z34" s="49"/>
    </row>
    <row r="35" spans="1:26" ht="15">
      <c r="A35" s="118">
        <v>33</v>
      </c>
      <c r="B35" s="39" t="s">
        <v>26</v>
      </c>
      <c r="C35" s="31">
        <v>77.31</v>
      </c>
      <c r="D35" s="27">
        <v>16</v>
      </c>
      <c r="E35" s="20">
        <v>59</v>
      </c>
      <c r="F35" s="21">
        <v>14</v>
      </c>
      <c r="G35" s="20">
        <v>58.9</v>
      </c>
      <c r="H35" s="28">
        <v>11</v>
      </c>
      <c r="I35" s="37">
        <v>50</v>
      </c>
      <c r="J35" s="33">
        <v>1</v>
      </c>
      <c r="K35" s="38">
        <v>61</v>
      </c>
      <c r="L35" s="49">
        <v>2</v>
      </c>
      <c r="M35" s="38">
        <v>53.3</v>
      </c>
      <c r="N35" s="49">
        <v>6</v>
      </c>
      <c r="O35" s="38"/>
      <c r="P35" s="49"/>
      <c r="Q35" s="38"/>
      <c r="R35" s="49"/>
      <c r="S35" s="38"/>
      <c r="T35" s="49"/>
      <c r="U35" s="38">
        <v>87.5</v>
      </c>
      <c r="V35" s="49">
        <v>2</v>
      </c>
      <c r="W35" s="38"/>
      <c r="X35" s="49"/>
      <c r="Y35" s="38"/>
      <c r="Z35" s="49"/>
    </row>
    <row r="36" spans="1:26" ht="15">
      <c r="A36" s="118">
        <v>34</v>
      </c>
      <c r="B36" s="39" t="s">
        <v>27</v>
      </c>
      <c r="C36" s="31">
        <v>83.72</v>
      </c>
      <c r="D36" s="27">
        <v>29</v>
      </c>
      <c r="E36" s="20">
        <v>67.89</v>
      </c>
      <c r="F36" s="21">
        <v>19</v>
      </c>
      <c r="G36" s="20">
        <v>68.78</v>
      </c>
      <c r="H36" s="28">
        <v>14</v>
      </c>
      <c r="I36" s="37">
        <v>73.12</v>
      </c>
      <c r="J36" s="33">
        <v>8</v>
      </c>
      <c r="K36" s="38"/>
      <c r="L36" s="49"/>
      <c r="M36" s="38">
        <v>64.28</v>
      </c>
      <c r="N36" s="49">
        <v>7</v>
      </c>
      <c r="O36" s="38">
        <v>70.2</v>
      </c>
      <c r="P36" s="49">
        <v>5</v>
      </c>
      <c r="Q36" s="38">
        <v>73</v>
      </c>
      <c r="R36" s="49">
        <v>3</v>
      </c>
      <c r="S36" s="38">
        <v>79</v>
      </c>
      <c r="T36" s="49">
        <v>2</v>
      </c>
      <c r="U36" s="38">
        <v>77</v>
      </c>
      <c r="V36" s="49">
        <v>1</v>
      </c>
      <c r="W36" s="38"/>
      <c r="X36" s="49"/>
      <c r="Y36" s="38"/>
      <c r="Z36" s="49"/>
    </row>
    <row r="37" spans="1:26" ht="15">
      <c r="A37" s="118">
        <v>35</v>
      </c>
      <c r="B37" s="39" t="s">
        <v>28</v>
      </c>
      <c r="C37" s="31">
        <v>81.61</v>
      </c>
      <c r="D37" s="27">
        <v>13</v>
      </c>
      <c r="E37" s="20">
        <v>64.12</v>
      </c>
      <c r="F37" s="21">
        <v>8</v>
      </c>
      <c r="G37" s="20">
        <v>61.71</v>
      </c>
      <c r="H37" s="28">
        <v>7</v>
      </c>
      <c r="I37" s="37">
        <v>69</v>
      </c>
      <c r="J37" s="33">
        <v>1</v>
      </c>
      <c r="K37" s="38">
        <v>63.66</v>
      </c>
      <c r="L37" s="49">
        <v>3</v>
      </c>
      <c r="M37" s="38">
        <v>63.8</v>
      </c>
      <c r="N37" s="49">
        <v>5</v>
      </c>
      <c r="O37" s="38">
        <v>54</v>
      </c>
      <c r="P37" s="49">
        <v>1</v>
      </c>
      <c r="Q37" s="38">
        <v>61</v>
      </c>
      <c r="R37" s="49">
        <v>1</v>
      </c>
      <c r="S37" s="38">
        <v>53</v>
      </c>
      <c r="T37" s="49">
        <v>1</v>
      </c>
      <c r="U37" s="38"/>
      <c r="V37" s="49"/>
      <c r="W37" s="38"/>
      <c r="X37" s="49"/>
      <c r="Y37" s="38"/>
      <c r="Z37" s="49"/>
    </row>
    <row r="38" spans="1:26" ht="15">
      <c r="A38" s="118">
        <v>36</v>
      </c>
      <c r="B38" s="39" t="s">
        <v>107</v>
      </c>
      <c r="C38" s="31"/>
      <c r="D38" s="27"/>
      <c r="E38" s="20"/>
      <c r="F38" s="21"/>
      <c r="G38" s="20"/>
      <c r="H38" s="28"/>
      <c r="I38" s="37"/>
      <c r="J38" s="33"/>
      <c r="K38" s="38"/>
      <c r="L38" s="49"/>
      <c r="M38" s="38"/>
      <c r="N38" s="49"/>
      <c r="O38" s="38"/>
      <c r="P38" s="49"/>
      <c r="Q38" s="38"/>
      <c r="R38" s="49"/>
      <c r="S38" s="38"/>
      <c r="T38" s="49"/>
      <c r="U38" s="38"/>
      <c r="V38" s="49"/>
      <c r="W38" s="38"/>
      <c r="X38" s="49"/>
      <c r="Y38" s="38"/>
      <c r="Z38" s="49"/>
    </row>
    <row r="39" spans="1:26" ht="15">
      <c r="A39" s="118">
        <v>37</v>
      </c>
      <c r="B39" s="39" t="s">
        <v>29</v>
      </c>
      <c r="C39" s="31">
        <v>71</v>
      </c>
      <c r="D39" s="51">
        <v>2</v>
      </c>
      <c r="E39" s="34">
        <v>23</v>
      </c>
      <c r="F39" s="29">
        <v>1</v>
      </c>
      <c r="G39" s="34"/>
      <c r="H39" s="29"/>
      <c r="I39" s="37"/>
      <c r="J39" s="33"/>
      <c r="K39" s="38"/>
      <c r="L39" s="49"/>
      <c r="M39" s="38"/>
      <c r="N39" s="49"/>
      <c r="O39" s="38">
        <v>35.5</v>
      </c>
      <c r="P39" s="49">
        <v>2</v>
      </c>
      <c r="Q39" s="38">
        <v>35</v>
      </c>
      <c r="R39" s="49">
        <v>2</v>
      </c>
      <c r="S39" s="38"/>
      <c r="T39" s="49"/>
      <c r="U39" s="38"/>
      <c r="V39" s="49"/>
      <c r="W39" s="38"/>
      <c r="X39" s="49"/>
      <c r="Y39" s="38"/>
      <c r="Z39" s="49"/>
    </row>
    <row r="40" spans="1:26" ht="15">
      <c r="A40" s="118">
        <v>38</v>
      </c>
      <c r="B40" s="39" t="s">
        <v>30</v>
      </c>
      <c r="C40" s="31">
        <v>71.86</v>
      </c>
      <c r="D40" s="27">
        <v>23</v>
      </c>
      <c r="E40" s="20">
        <v>61.5</v>
      </c>
      <c r="F40" s="21">
        <v>14</v>
      </c>
      <c r="G40" s="20">
        <v>66.25</v>
      </c>
      <c r="H40" s="28">
        <v>12</v>
      </c>
      <c r="I40" s="37">
        <v>54.5</v>
      </c>
      <c r="J40" s="33">
        <v>4</v>
      </c>
      <c r="K40" s="38">
        <v>97</v>
      </c>
      <c r="L40" s="49">
        <v>1</v>
      </c>
      <c r="M40" s="38">
        <v>57.66</v>
      </c>
      <c r="N40" s="49">
        <v>9</v>
      </c>
      <c r="O40" s="38">
        <v>65</v>
      </c>
      <c r="P40" s="49">
        <v>1</v>
      </c>
      <c r="Q40" s="38">
        <v>62</v>
      </c>
      <c r="R40" s="49">
        <v>2</v>
      </c>
      <c r="S40" s="38">
        <v>70</v>
      </c>
      <c r="T40" s="49">
        <v>2</v>
      </c>
      <c r="U40" s="38">
        <v>50.33</v>
      </c>
      <c r="V40" s="49">
        <v>3</v>
      </c>
      <c r="W40" s="38"/>
      <c r="X40" s="49"/>
      <c r="Y40" s="38"/>
      <c r="Z40" s="49"/>
    </row>
    <row r="41" spans="1:26" ht="15">
      <c r="A41" s="118">
        <v>39</v>
      </c>
      <c r="B41" s="39" t="s">
        <v>12</v>
      </c>
      <c r="C41" s="31">
        <v>73.14</v>
      </c>
      <c r="D41" s="27">
        <v>7</v>
      </c>
      <c r="E41" s="20">
        <v>57.33</v>
      </c>
      <c r="F41" s="21">
        <v>6</v>
      </c>
      <c r="G41" s="36">
        <v>69.66</v>
      </c>
      <c r="H41" s="50">
        <v>3</v>
      </c>
      <c r="I41" s="37"/>
      <c r="J41" s="33"/>
      <c r="K41" s="38"/>
      <c r="L41" s="49"/>
      <c r="M41" s="38">
        <v>65</v>
      </c>
      <c r="N41" s="59">
        <v>3</v>
      </c>
      <c r="O41" s="70"/>
      <c r="P41" s="59"/>
      <c r="Q41" s="70">
        <v>39</v>
      </c>
      <c r="R41" s="59">
        <v>1</v>
      </c>
      <c r="S41" s="38"/>
      <c r="T41" s="49"/>
      <c r="U41" s="38"/>
      <c r="V41" s="49"/>
      <c r="W41" s="38"/>
      <c r="X41" s="49"/>
      <c r="Y41" s="38"/>
      <c r="Z41" s="49"/>
    </row>
    <row r="42" spans="1:26" ht="15">
      <c r="A42" s="118">
        <v>40</v>
      </c>
      <c r="B42" s="39" t="s">
        <v>31</v>
      </c>
      <c r="C42" s="31">
        <v>76.45</v>
      </c>
      <c r="D42" s="27">
        <v>33</v>
      </c>
      <c r="E42" s="20">
        <v>59.4</v>
      </c>
      <c r="F42" s="21">
        <v>27</v>
      </c>
      <c r="G42" s="20">
        <v>57.62</v>
      </c>
      <c r="H42" s="28">
        <v>16</v>
      </c>
      <c r="I42" s="37">
        <v>52.25</v>
      </c>
      <c r="J42" s="33">
        <v>4</v>
      </c>
      <c r="K42" s="38">
        <v>57</v>
      </c>
      <c r="L42" s="59">
        <v>1</v>
      </c>
      <c r="M42" s="70">
        <v>62.09</v>
      </c>
      <c r="N42" s="59">
        <v>11</v>
      </c>
      <c r="O42" s="38">
        <v>69.33</v>
      </c>
      <c r="P42" s="49">
        <v>3</v>
      </c>
      <c r="Q42" s="38">
        <v>71.5</v>
      </c>
      <c r="R42" s="49">
        <v>2</v>
      </c>
      <c r="S42" s="38">
        <v>53</v>
      </c>
      <c r="T42" s="49">
        <v>2</v>
      </c>
      <c r="U42" s="38">
        <v>61.5</v>
      </c>
      <c r="V42" s="49">
        <v>2</v>
      </c>
      <c r="W42" s="38"/>
      <c r="X42" s="49"/>
      <c r="Y42" s="38"/>
      <c r="Z42" s="49"/>
    </row>
    <row r="43" spans="1:26" ht="15">
      <c r="A43" s="118">
        <v>41</v>
      </c>
      <c r="B43" s="39" t="s">
        <v>32</v>
      </c>
      <c r="C43" s="31">
        <v>60</v>
      </c>
      <c r="D43" s="27">
        <v>2</v>
      </c>
      <c r="E43" s="20">
        <v>39</v>
      </c>
      <c r="F43" s="21">
        <v>1</v>
      </c>
      <c r="G43" s="20">
        <v>54</v>
      </c>
      <c r="H43" s="28">
        <v>1</v>
      </c>
      <c r="I43" s="37">
        <v>56</v>
      </c>
      <c r="J43" s="33">
        <v>1</v>
      </c>
      <c r="K43" s="38"/>
      <c r="L43" s="49"/>
      <c r="M43" s="38">
        <v>36</v>
      </c>
      <c r="N43" s="49">
        <v>1</v>
      </c>
      <c r="O43" s="38"/>
      <c r="P43" s="49"/>
      <c r="Q43" s="38"/>
      <c r="R43" s="49"/>
      <c r="S43" s="38"/>
      <c r="T43" s="49"/>
      <c r="U43" s="38"/>
      <c r="V43" s="49"/>
      <c r="W43" s="38"/>
      <c r="X43" s="49"/>
      <c r="Y43" s="38"/>
      <c r="Z43" s="49"/>
    </row>
    <row r="44" spans="1:26" ht="15">
      <c r="A44" s="118">
        <v>42</v>
      </c>
      <c r="B44" s="39" t="s">
        <v>33</v>
      </c>
      <c r="C44" s="31">
        <v>85.16</v>
      </c>
      <c r="D44" s="27">
        <v>18</v>
      </c>
      <c r="E44" s="20">
        <v>72.5</v>
      </c>
      <c r="F44" s="21">
        <v>16</v>
      </c>
      <c r="G44" s="20">
        <v>60.54</v>
      </c>
      <c r="H44" s="28">
        <v>11</v>
      </c>
      <c r="I44" s="37"/>
      <c r="J44" s="33"/>
      <c r="K44" s="38">
        <v>71</v>
      </c>
      <c r="L44" s="49">
        <v>1</v>
      </c>
      <c r="M44" s="38">
        <v>52.37</v>
      </c>
      <c r="N44" s="49">
        <v>8</v>
      </c>
      <c r="O44" s="38">
        <v>59</v>
      </c>
      <c r="P44" s="49">
        <v>1</v>
      </c>
      <c r="Q44" s="38">
        <v>60.5</v>
      </c>
      <c r="R44" s="49">
        <v>2</v>
      </c>
      <c r="S44" s="38"/>
      <c r="T44" s="49"/>
      <c r="U44" s="38"/>
      <c r="V44" s="49"/>
      <c r="W44" s="38"/>
      <c r="X44" s="49"/>
      <c r="Y44" s="38"/>
      <c r="Z44" s="49"/>
    </row>
    <row r="45" spans="1:26" ht="15">
      <c r="A45" s="118">
        <v>43</v>
      </c>
      <c r="B45" s="39" t="s">
        <v>34</v>
      </c>
      <c r="C45" s="31">
        <v>79.37</v>
      </c>
      <c r="D45" s="27">
        <v>16</v>
      </c>
      <c r="E45" s="20">
        <v>70.09</v>
      </c>
      <c r="F45" s="21">
        <v>11</v>
      </c>
      <c r="G45" s="20">
        <v>60</v>
      </c>
      <c r="H45" s="28">
        <v>6</v>
      </c>
      <c r="I45" s="37">
        <v>59.66</v>
      </c>
      <c r="J45" s="33">
        <v>3</v>
      </c>
      <c r="K45" s="38"/>
      <c r="L45" s="49"/>
      <c r="M45" s="38">
        <v>58.12</v>
      </c>
      <c r="N45" s="49">
        <v>8</v>
      </c>
      <c r="O45" s="38">
        <v>64.5</v>
      </c>
      <c r="P45" s="49">
        <v>2</v>
      </c>
      <c r="Q45" s="38">
        <v>55</v>
      </c>
      <c r="R45" s="49">
        <v>4</v>
      </c>
      <c r="S45" s="38"/>
      <c r="T45" s="49"/>
      <c r="U45" s="38"/>
      <c r="V45" s="49"/>
      <c r="W45" s="38"/>
      <c r="X45" s="49"/>
      <c r="Y45" s="38"/>
      <c r="Z45" s="49"/>
    </row>
    <row r="46" spans="1:26" ht="15">
      <c r="A46" s="118">
        <v>44</v>
      </c>
      <c r="B46" s="39" t="s">
        <v>35</v>
      </c>
      <c r="C46" s="31">
        <v>74.9</v>
      </c>
      <c r="D46" s="27">
        <v>10</v>
      </c>
      <c r="E46" s="20">
        <v>54.28</v>
      </c>
      <c r="F46" s="21">
        <v>7</v>
      </c>
      <c r="G46" s="36">
        <v>57.83</v>
      </c>
      <c r="H46" s="50">
        <v>6</v>
      </c>
      <c r="I46" s="37">
        <v>59.5</v>
      </c>
      <c r="J46" s="33">
        <v>2</v>
      </c>
      <c r="K46" s="38">
        <v>50</v>
      </c>
      <c r="L46" s="49">
        <v>2</v>
      </c>
      <c r="M46" s="38"/>
      <c r="N46" s="49"/>
      <c r="O46" s="38">
        <v>58</v>
      </c>
      <c r="P46" s="49">
        <v>1</v>
      </c>
      <c r="Q46" s="38">
        <v>61.75</v>
      </c>
      <c r="R46" s="49">
        <v>4</v>
      </c>
      <c r="S46" s="38"/>
      <c r="T46" s="49"/>
      <c r="U46" s="38">
        <v>52</v>
      </c>
      <c r="V46" s="49">
        <v>1</v>
      </c>
      <c r="W46" s="38"/>
      <c r="X46" s="49"/>
      <c r="Y46" s="38"/>
      <c r="Z46" s="49"/>
    </row>
    <row r="47" spans="1:26" ht="15">
      <c r="A47" s="118">
        <v>45</v>
      </c>
      <c r="B47" s="39" t="s">
        <v>108</v>
      </c>
      <c r="C47" s="31"/>
      <c r="D47" s="27"/>
      <c r="E47" s="20"/>
      <c r="F47" s="21"/>
      <c r="G47" s="36"/>
      <c r="H47" s="50"/>
      <c r="I47" s="37"/>
      <c r="J47" s="33"/>
      <c r="K47" s="38"/>
      <c r="L47" s="49"/>
      <c r="M47" s="38"/>
      <c r="N47" s="49"/>
      <c r="O47" s="38"/>
      <c r="P47" s="49"/>
      <c r="Q47" s="38"/>
      <c r="R47" s="49"/>
      <c r="S47" s="38"/>
      <c r="T47" s="49"/>
      <c r="U47" s="38"/>
      <c r="V47" s="49"/>
      <c r="W47" s="38"/>
      <c r="X47" s="49"/>
      <c r="Y47" s="38"/>
      <c r="Z47" s="49"/>
    </row>
    <row r="48" spans="1:26" ht="15">
      <c r="A48" s="118">
        <v>46</v>
      </c>
      <c r="B48" s="39" t="s">
        <v>13</v>
      </c>
      <c r="C48" s="31">
        <v>79</v>
      </c>
      <c r="D48" s="27">
        <v>23</v>
      </c>
      <c r="E48" s="20">
        <v>62.91</v>
      </c>
      <c r="F48" s="21">
        <v>12</v>
      </c>
      <c r="G48" s="36">
        <v>64.81</v>
      </c>
      <c r="H48" s="50">
        <v>11</v>
      </c>
      <c r="I48" s="37">
        <v>32.5</v>
      </c>
      <c r="J48" s="33">
        <v>2</v>
      </c>
      <c r="K48" s="38">
        <v>61.66</v>
      </c>
      <c r="L48" s="49">
        <v>3</v>
      </c>
      <c r="M48" s="38">
        <v>56.33</v>
      </c>
      <c r="N48" s="49">
        <v>3</v>
      </c>
      <c r="O48" s="38">
        <v>84.75</v>
      </c>
      <c r="P48" s="49">
        <v>4</v>
      </c>
      <c r="Q48" s="38">
        <v>67.83</v>
      </c>
      <c r="R48" s="49">
        <v>6</v>
      </c>
      <c r="S48" s="38">
        <v>72</v>
      </c>
      <c r="T48" s="49">
        <v>1</v>
      </c>
      <c r="U48" s="38">
        <v>62.6</v>
      </c>
      <c r="V48" s="49">
        <v>5</v>
      </c>
      <c r="W48" s="38"/>
      <c r="X48" s="49"/>
      <c r="Y48" s="38"/>
      <c r="Z48" s="49"/>
    </row>
    <row r="49" spans="1:26" ht="15">
      <c r="A49" s="118">
        <v>47</v>
      </c>
      <c r="B49" s="39" t="s">
        <v>36</v>
      </c>
      <c r="C49" s="31">
        <v>75.7</v>
      </c>
      <c r="D49" s="27">
        <v>20</v>
      </c>
      <c r="E49" s="20">
        <v>59.43</v>
      </c>
      <c r="F49" s="21">
        <v>16</v>
      </c>
      <c r="G49" s="36">
        <v>64.25</v>
      </c>
      <c r="H49" s="50">
        <v>8</v>
      </c>
      <c r="I49" s="37">
        <v>61.33</v>
      </c>
      <c r="J49" s="33">
        <v>3</v>
      </c>
      <c r="K49" s="38"/>
      <c r="L49" s="49"/>
      <c r="M49" s="38">
        <v>56.87</v>
      </c>
      <c r="N49" s="49">
        <v>8</v>
      </c>
      <c r="O49" s="38">
        <v>51.66</v>
      </c>
      <c r="P49" s="49">
        <v>3</v>
      </c>
      <c r="Q49" s="38">
        <v>54.33</v>
      </c>
      <c r="R49" s="49">
        <v>3</v>
      </c>
      <c r="S49" s="38">
        <v>70</v>
      </c>
      <c r="T49" s="49">
        <v>1</v>
      </c>
      <c r="U49" s="38">
        <v>77.66</v>
      </c>
      <c r="V49" s="49">
        <v>3</v>
      </c>
      <c r="W49" s="38"/>
      <c r="X49" s="49"/>
      <c r="Y49" s="38"/>
      <c r="Z49" s="49"/>
    </row>
    <row r="50" spans="1:26" ht="15">
      <c r="A50" s="118">
        <v>48</v>
      </c>
      <c r="B50" s="39" t="s">
        <v>37</v>
      </c>
      <c r="C50" s="31">
        <v>75.86</v>
      </c>
      <c r="D50" s="27">
        <v>26</v>
      </c>
      <c r="E50" s="20">
        <v>62.33</v>
      </c>
      <c r="F50" s="21">
        <v>21</v>
      </c>
      <c r="G50" s="36">
        <v>58</v>
      </c>
      <c r="H50" s="50">
        <v>8</v>
      </c>
      <c r="I50" s="37">
        <v>53.5</v>
      </c>
      <c r="J50" s="33">
        <v>2</v>
      </c>
      <c r="K50" s="38"/>
      <c r="L50" s="49"/>
      <c r="M50" s="38">
        <v>62.55</v>
      </c>
      <c r="N50" s="49">
        <v>9</v>
      </c>
      <c r="O50" s="38">
        <v>77</v>
      </c>
      <c r="P50" s="49">
        <v>3</v>
      </c>
      <c r="Q50" s="38">
        <v>63</v>
      </c>
      <c r="R50" s="49">
        <v>5</v>
      </c>
      <c r="S50" s="38"/>
      <c r="T50" s="49"/>
      <c r="U50" s="38">
        <v>66.66</v>
      </c>
      <c r="V50" s="49">
        <v>3</v>
      </c>
      <c r="W50" s="38">
        <v>72</v>
      </c>
      <c r="X50" s="49">
        <v>2</v>
      </c>
      <c r="Y50" s="38"/>
      <c r="Z50" s="49"/>
    </row>
    <row r="51" spans="1:26" ht="15">
      <c r="A51" s="118">
        <v>49</v>
      </c>
      <c r="B51" s="39" t="s">
        <v>38</v>
      </c>
      <c r="C51" s="31">
        <v>69.68</v>
      </c>
      <c r="D51" s="27">
        <v>16</v>
      </c>
      <c r="E51" s="20">
        <v>68.2</v>
      </c>
      <c r="F51" s="21">
        <v>10</v>
      </c>
      <c r="G51" s="36">
        <v>58.77</v>
      </c>
      <c r="H51" s="50">
        <v>9</v>
      </c>
      <c r="I51" s="37">
        <v>50</v>
      </c>
      <c r="J51" s="33">
        <v>4</v>
      </c>
      <c r="K51" s="38"/>
      <c r="L51" s="49"/>
      <c r="M51" s="38">
        <v>54.25</v>
      </c>
      <c r="N51" s="49">
        <v>4</v>
      </c>
      <c r="O51" s="38">
        <v>78</v>
      </c>
      <c r="P51" s="49">
        <v>1</v>
      </c>
      <c r="Q51" s="38">
        <v>59.5</v>
      </c>
      <c r="R51" s="49">
        <v>2</v>
      </c>
      <c r="S51" s="38"/>
      <c r="T51" s="49"/>
      <c r="U51" s="38">
        <v>46</v>
      </c>
      <c r="V51" s="49">
        <v>1</v>
      </c>
      <c r="W51" s="38"/>
      <c r="X51" s="49"/>
      <c r="Y51" s="38"/>
      <c r="Z51" s="49"/>
    </row>
    <row r="52" spans="1:26" ht="15">
      <c r="A52" s="118">
        <v>50</v>
      </c>
      <c r="B52" s="39" t="s">
        <v>39</v>
      </c>
      <c r="C52" s="31">
        <v>68.31</v>
      </c>
      <c r="D52" s="27">
        <v>16</v>
      </c>
      <c r="E52" s="20">
        <v>50.33</v>
      </c>
      <c r="F52" s="21">
        <v>6</v>
      </c>
      <c r="G52" s="36">
        <v>56.9</v>
      </c>
      <c r="H52" s="50">
        <v>10</v>
      </c>
      <c r="I52" s="37">
        <v>52.5</v>
      </c>
      <c r="J52" s="33">
        <v>2</v>
      </c>
      <c r="K52" s="38">
        <v>48</v>
      </c>
      <c r="L52" s="49">
        <v>1</v>
      </c>
      <c r="M52" s="38">
        <v>47.66</v>
      </c>
      <c r="N52" s="49">
        <v>3</v>
      </c>
      <c r="O52" s="38">
        <v>52</v>
      </c>
      <c r="P52" s="49">
        <v>1</v>
      </c>
      <c r="Q52" s="38">
        <v>57</v>
      </c>
      <c r="R52" s="49">
        <v>1</v>
      </c>
      <c r="S52" s="38">
        <v>55</v>
      </c>
      <c r="T52" s="49">
        <v>1</v>
      </c>
      <c r="U52" s="38">
        <v>45</v>
      </c>
      <c r="V52" s="49">
        <v>2</v>
      </c>
      <c r="W52" s="38"/>
      <c r="X52" s="49"/>
      <c r="Y52" s="38"/>
      <c r="Z52" s="49"/>
    </row>
    <row r="53" spans="1:26" ht="15">
      <c r="A53" s="118">
        <v>51</v>
      </c>
      <c r="B53" s="39" t="s">
        <v>40</v>
      </c>
      <c r="C53" s="31">
        <v>77.42</v>
      </c>
      <c r="D53" s="27">
        <v>28</v>
      </c>
      <c r="E53" s="20">
        <v>55.31</v>
      </c>
      <c r="F53" s="21">
        <v>19</v>
      </c>
      <c r="G53" s="36">
        <v>67.45</v>
      </c>
      <c r="H53" s="50">
        <v>11</v>
      </c>
      <c r="I53" s="37">
        <v>73</v>
      </c>
      <c r="J53" s="33">
        <v>3</v>
      </c>
      <c r="K53" s="38">
        <v>77</v>
      </c>
      <c r="L53" s="49">
        <v>1</v>
      </c>
      <c r="M53" s="38">
        <v>56.22</v>
      </c>
      <c r="N53" s="49">
        <v>9</v>
      </c>
      <c r="O53" s="38">
        <v>60.42</v>
      </c>
      <c r="P53" s="49">
        <v>7</v>
      </c>
      <c r="Q53" s="38">
        <v>65</v>
      </c>
      <c r="R53" s="49">
        <v>7</v>
      </c>
      <c r="S53" s="38"/>
      <c r="T53" s="49"/>
      <c r="U53" s="38">
        <v>65</v>
      </c>
      <c r="V53" s="49">
        <v>2</v>
      </c>
      <c r="W53" s="38"/>
      <c r="X53" s="49"/>
      <c r="Y53" s="38"/>
      <c r="Z53" s="49"/>
    </row>
    <row r="54" spans="1:26" ht="15">
      <c r="A54" s="118">
        <v>52</v>
      </c>
      <c r="B54" s="39" t="s">
        <v>41</v>
      </c>
      <c r="C54" s="31">
        <v>82.65</v>
      </c>
      <c r="D54" s="27">
        <v>43</v>
      </c>
      <c r="E54" s="20">
        <v>66.6</v>
      </c>
      <c r="F54" s="21">
        <v>30</v>
      </c>
      <c r="G54" s="36">
        <v>67</v>
      </c>
      <c r="H54" s="50">
        <v>16</v>
      </c>
      <c r="I54" s="37">
        <v>70.5</v>
      </c>
      <c r="J54" s="33">
        <v>4</v>
      </c>
      <c r="K54" s="38">
        <v>67</v>
      </c>
      <c r="L54" s="49">
        <v>4</v>
      </c>
      <c r="M54" s="38">
        <v>61.06</v>
      </c>
      <c r="N54" s="49">
        <v>16</v>
      </c>
      <c r="O54" s="38">
        <v>68.16</v>
      </c>
      <c r="P54" s="49">
        <v>6</v>
      </c>
      <c r="Q54" s="38">
        <v>64.62</v>
      </c>
      <c r="R54" s="49">
        <v>8</v>
      </c>
      <c r="S54" s="38">
        <v>84</v>
      </c>
      <c r="T54" s="49">
        <v>1</v>
      </c>
      <c r="U54" s="38">
        <v>46</v>
      </c>
      <c r="V54" s="49">
        <v>2</v>
      </c>
      <c r="W54" s="38"/>
      <c r="X54" s="49"/>
      <c r="Y54" s="38"/>
      <c r="Z54" s="49"/>
    </row>
    <row r="55" spans="1:26" ht="15">
      <c r="A55" s="118">
        <v>53</v>
      </c>
      <c r="B55" s="42" t="s">
        <v>14</v>
      </c>
      <c r="C55" s="32">
        <v>81.02</v>
      </c>
      <c r="D55" s="52">
        <v>34</v>
      </c>
      <c r="E55" s="20">
        <v>63.68</v>
      </c>
      <c r="F55" s="21">
        <v>16</v>
      </c>
      <c r="G55" s="36">
        <v>66.6</v>
      </c>
      <c r="H55" s="50">
        <v>24</v>
      </c>
      <c r="I55" s="37">
        <v>62.4</v>
      </c>
      <c r="J55" s="33">
        <v>12</v>
      </c>
      <c r="K55" s="38">
        <v>70</v>
      </c>
      <c r="L55" s="49">
        <v>2</v>
      </c>
      <c r="M55" s="38">
        <v>50.33</v>
      </c>
      <c r="N55" s="49">
        <v>6</v>
      </c>
      <c r="O55" s="38">
        <v>51.33</v>
      </c>
      <c r="P55" s="49">
        <v>3</v>
      </c>
      <c r="Q55" s="38">
        <v>50</v>
      </c>
      <c r="R55" s="49">
        <v>4</v>
      </c>
      <c r="S55" s="38">
        <v>46</v>
      </c>
      <c r="T55" s="49">
        <v>1</v>
      </c>
      <c r="U55" s="38">
        <v>59.8</v>
      </c>
      <c r="V55" s="49">
        <v>5</v>
      </c>
      <c r="W55" s="38"/>
      <c r="X55" s="49"/>
      <c r="Y55" s="38"/>
      <c r="Z55" s="49"/>
    </row>
    <row r="56" spans="1:26" ht="15">
      <c r="A56" s="118">
        <v>54</v>
      </c>
      <c r="B56" s="39" t="s">
        <v>42</v>
      </c>
      <c r="C56" s="31">
        <v>74</v>
      </c>
      <c r="D56" s="27">
        <v>14</v>
      </c>
      <c r="E56" s="20">
        <v>49.5</v>
      </c>
      <c r="F56" s="21">
        <v>4</v>
      </c>
      <c r="G56" s="36">
        <v>55.14</v>
      </c>
      <c r="H56" s="50">
        <v>7</v>
      </c>
      <c r="I56" s="37">
        <v>45.66</v>
      </c>
      <c r="J56" s="33">
        <v>3</v>
      </c>
      <c r="K56" s="38">
        <v>74</v>
      </c>
      <c r="L56" s="49">
        <v>2</v>
      </c>
      <c r="M56" s="38">
        <v>49</v>
      </c>
      <c r="N56" s="49">
        <v>2</v>
      </c>
      <c r="O56" s="38">
        <v>56.33</v>
      </c>
      <c r="P56" s="49">
        <v>3</v>
      </c>
      <c r="Q56" s="38">
        <v>61.5</v>
      </c>
      <c r="R56" s="49">
        <v>4</v>
      </c>
      <c r="S56" s="38"/>
      <c r="T56" s="49"/>
      <c r="U56" s="38">
        <v>36.5</v>
      </c>
      <c r="V56" s="49">
        <v>2</v>
      </c>
      <c r="W56" s="38"/>
      <c r="X56" s="49"/>
      <c r="Y56" s="38"/>
      <c r="Z56" s="49"/>
    </row>
    <row r="57" spans="1:26" ht="15">
      <c r="A57" s="118">
        <v>55</v>
      </c>
      <c r="B57" s="39" t="s">
        <v>43</v>
      </c>
      <c r="C57" s="31">
        <v>73.33</v>
      </c>
      <c r="D57" s="27">
        <v>15</v>
      </c>
      <c r="E57" s="20">
        <v>65.6</v>
      </c>
      <c r="F57" s="21">
        <v>5</v>
      </c>
      <c r="G57" s="36">
        <v>50.8</v>
      </c>
      <c r="H57" s="50">
        <v>5</v>
      </c>
      <c r="I57" s="37">
        <v>94</v>
      </c>
      <c r="J57" s="33">
        <v>1</v>
      </c>
      <c r="K57" s="38">
        <v>56.5</v>
      </c>
      <c r="L57" s="49">
        <v>2</v>
      </c>
      <c r="M57" s="38">
        <v>48</v>
      </c>
      <c r="N57" s="49">
        <v>2</v>
      </c>
      <c r="O57" s="38">
        <v>67</v>
      </c>
      <c r="P57" s="49">
        <v>4</v>
      </c>
      <c r="Q57" s="38">
        <v>63.8</v>
      </c>
      <c r="R57" s="49">
        <v>5</v>
      </c>
      <c r="S57" s="38"/>
      <c r="T57" s="49"/>
      <c r="U57" s="38"/>
      <c r="V57" s="49"/>
      <c r="W57" s="38"/>
      <c r="X57" s="49"/>
      <c r="Y57" s="38">
        <v>78.5</v>
      </c>
      <c r="Z57" s="49">
        <v>2</v>
      </c>
    </row>
    <row r="58" spans="1:26" ht="15">
      <c r="A58" s="118">
        <v>56</v>
      </c>
      <c r="B58" s="39" t="s">
        <v>44</v>
      </c>
      <c r="C58" s="31">
        <v>85.2</v>
      </c>
      <c r="D58" s="27">
        <v>20</v>
      </c>
      <c r="E58" s="20">
        <v>67.5</v>
      </c>
      <c r="F58" s="21">
        <v>10</v>
      </c>
      <c r="G58" s="36">
        <v>79.4</v>
      </c>
      <c r="H58" s="50">
        <v>7</v>
      </c>
      <c r="I58" s="37">
        <v>81.25</v>
      </c>
      <c r="J58" s="33">
        <v>4</v>
      </c>
      <c r="K58" s="38">
        <v>71</v>
      </c>
      <c r="L58" s="49">
        <v>1</v>
      </c>
      <c r="M58" s="38">
        <v>65.87</v>
      </c>
      <c r="N58" s="49">
        <v>8</v>
      </c>
      <c r="O58" s="38">
        <v>84.25</v>
      </c>
      <c r="P58" s="49">
        <v>4</v>
      </c>
      <c r="Q58" s="38">
        <v>72.66</v>
      </c>
      <c r="R58" s="49">
        <v>3</v>
      </c>
      <c r="S58" s="38">
        <v>67.66</v>
      </c>
      <c r="T58" s="49">
        <v>3</v>
      </c>
      <c r="U58" s="38">
        <v>82.5</v>
      </c>
      <c r="V58" s="49">
        <v>2</v>
      </c>
      <c r="W58" s="38"/>
      <c r="X58" s="49"/>
      <c r="Y58" s="38"/>
      <c r="Z58" s="49"/>
    </row>
    <row r="59" spans="1:26" ht="15">
      <c r="A59" s="118">
        <v>57</v>
      </c>
      <c r="B59" s="39" t="s">
        <v>45</v>
      </c>
      <c r="C59" s="31">
        <v>67.07</v>
      </c>
      <c r="D59" s="27">
        <v>13</v>
      </c>
      <c r="E59" s="20">
        <v>54.25</v>
      </c>
      <c r="F59" s="21">
        <v>8</v>
      </c>
      <c r="G59" s="36">
        <v>49.42</v>
      </c>
      <c r="H59" s="50">
        <v>7</v>
      </c>
      <c r="I59" s="37">
        <v>47</v>
      </c>
      <c r="J59" s="33">
        <v>3</v>
      </c>
      <c r="K59" s="38">
        <v>41</v>
      </c>
      <c r="L59" s="49">
        <v>1</v>
      </c>
      <c r="M59" s="38">
        <v>50.25</v>
      </c>
      <c r="N59" s="49">
        <v>4</v>
      </c>
      <c r="O59" s="38">
        <v>50.5</v>
      </c>
      <c r="P59" s="49">
        <v>2</v>
      </c>
      <c r="Q59" s="38">
        <v>44</v>
      </c>
      <c r="R59" s="49">
        <v>1</v>
      </c>
      <c r="S59" s="38"/>
      <c r="T59" s="49"/>
      <c r="U59" s="38">
        <v>89</v>
      </c>
      <c r="V59" s="49">
        <v>1</v>
      </c>
      <c r="W59" s="38"/>
      <c r="X59" s="49"/>
      <c r="Y59" s="38"/>
      <c r="Z59" s="49"/>
    </row>
    <row r="60" spans="1:26" ht="15">
      <c r="A60" s="118">
        <v>58</v>
      </c>
      <c r="B60" s="39" t="s">
        <v>109</v>
      </c>
      <c r="C60" s="31">
        <v>74.2</v>
      </c>
      <c r="D60" s="27">
        <v>10</v>
      </c>
      <c r="E60" s="20">
        <v>53.8</v>
      </c>
      <c r="F60" s="21">
        <v>5</v>
      </c>
      <c r="G60" s="36">
        <v>55.66</v>
      </c>
      <c r="H60" s="50">
        <v>6</v>
      </c>
      <c r="I60" s="37">
        <v>53.16</v>
      </c>
      <c r="J60" s="33">
        <v>6</v>
      </c>
      <c r="K60" s="38">
        <v>90</v>
      </c>
      <c r="L60" s="49">
        <v>1</v>
      </c>
      <c r="M60" s="38">
        <v>48.5</v>
      </c>
      <c r="N60" s="49">
        <v>4</v>
      </c>
      <c r="O60" s="38"/>
      <c r="P60" s="49"/>
      <c r="Q60" s="38">
        <v>60</v>
      </c>
      <c r="R60" s="49">
        <v>1</v>
      </c>
      <c r="S60" s="38"/>
      <c r="T60" s="49"/>
      <c r="U60" s="38">
        <v>72</v>
      </c>
      <c r="V60" s="49">
        <v>1</v>
      </c>
      <c r="W60" s="38"/>
      <c r="X60" s="49"/>
      <c r="Y60" s="38"/>
      <c r="Z60" s="49"/>
    </row>
    <row r="61" spans="1:26" ht="15">
      <c r="A61" s="118">
        <v>59</v>
      </c>
      <c r="B61" s="39" t="s">
        <v>46</v>
      </c>
      <c r="C61" s="31">
        <v>75.25</v>
      </c>
      <c r="D61" s="27">
        <v>8</v>
      </c>
      <c r="E61" s="20">
        <v>57.28</v>
      </c>
      <c r="F61" s="21">
        <v>7</v>
      </c>
      <c r="G61" s="36">
        <v>50.5</v>
      </c>
      <c r="H61" s="50">
        <v>2</v>
      </c>
      <c r="I61" s="37"/>
      <c r="J61" s="33"/>
      <c r="K61" s="38"/>
      <c r="L61" s="49"/>
      <c r="M61" s="38">
        <v>54.16</v>
      </c>
      <c r="N61" s="49">
        <v>6</v>
      </c>
      <c r="O61" s="38">
        <v>84</v>
      </c>
      <c r="P61" s="49">
        <v>1</v>
      </c>
      <c r="Q61" s="38">
        <v>72</v>
      </c>
      <c r="R61" s="49">
        <v>1</v>
      </c>
      <c r="S61" s="38"/>
      <c r="T61" s="49"/>
      <c r="U61" s="38">
        <v>39</v>
      </c>
      <c r="V61" s="49">
        <v>1</v>
      </c>
      <c r="W61" s="38"/>
      <c r="X61" s="49"/>
      <c r="Y61" s="38"/>
      <c r="Z61" s="49"/>
    </row>
    <row r="62" spans="1:26" ht="15">
      <c r="A62" s="118">
        <v>60</v>
      </c>
      <c r="B62" s="39" t="s">
        <v>100</v>
      </c>
      <c r="C62" s="31">
        <v>78</v>
      </c>
      <c r="D62" s="27">
        <v>13</v>
      </c>
      <c r="E62" s="20">
        <v>60.66</v>
      </c>
      <c r="F62" s="21">
        <v>6</v>
      </c>
      <c r="G62" s="36">
        <v>73.28</v>
      </c>
      <c r="H62" s="50">
        <v>7</v>
      </c>
      <c r="I62" s="37">
        <v>84.33</v>
      </c>
      <c r="J62" s="33">
        <v>3</v>
      </c>
      <c r="K62" s="38">
        <v>80</v>
      </c>
      <c r="L62" s="49">
        <v>1</v>
      </c>
      <c r="M62" s="38">
        <v>47</v>
      </c>
      <c r="N62" s="49">
        <v>1</v>
      </c>
      <c r="O62" s="38">
        <v>80.5</v>
      </c>
      <c r="P62" s="49">
        <v>2</v>
      </c>
      <c r="Q62" s="38">
        <v>63.33</v>
      </c>
      <c r="R62" s="49">
        <v>3</v>
      </c>
      <c r="S62" s="38">
        <v>66</v>
      </c>
      <c r="T62" s="49">
        <v>1</v>
      </c>
      <c r="U62" s="38">
        <v>61.5</v>
      </c>
      <c r="V62" s="49">
        <v>2</v>
      </c>
      <c r="W62" s="38"/>
      <c r="X62" s="49"/>
      <c r="Y62" s="38"/>
      <c r="Z62" s="49"/>
    </row>
    <row r="63" spans="1:26" ht="15">
      <c r="A63" s="118">
        <v>61</v>
      </c>
      <c r="B63" s="39" t="s">
        <v>47</v>
      </c>
      <c r="C63" s="31">
        <v>82.76</v>
      </c>
      <c r="D63" s="27">
        <v>17</v>
      </c>
      <c r="E63" s="20">
        <v>69.81</v>
      </c>
      <c r="F63" s="21">
        <v>11</v>
      </c>
      <c r="G63" s="36">
        <v>79.66</v>
      </c>
      <c r="H63" s="50">
        <v>9</v>
      </c>
      <c r="I63" s="37">
        <v>86.5</v>
      </c>
      <c r="J63" s="33">
        <v>2</v>
      </c>
      <c r="K63" s="38">
        <v>76.66</v>
      </c>
      <c r="L63" s="49">
        <v>3</v>
      </c>
      <c r="M63" s="38">
        <v>52.5</v>
      </c>
      <c r="N63" s="49">
        <v>4</v>
      </c>
      <c r="O63" s="38"/>
      <c r="P63" s="49"/>
      <c r="Q63" s="38"/>
      <c r="R63" s="49"/>
      <c r="S63" s="38"/>
      <c r="T63" s="49"/>
      <c r="U63" s="38">
        <v>76</v>
      </c>
      <c r="V63" s="49">
        <v>3</v>
      </c>
      <c r="W63" s="38">
        <v>92</v>
      </c>
      <c r="X63" s="49">
        <v>1</v>
      </c>
      <c r="Y63" s="38"/>
      <c r="Z63" s="49"/>
    </row>
    <row r="64" spans="1:26" ht="15">
      <c r="A64" s="118">
        <v>62</v>
      </c>
      <c r="B64" s="39" t="s">
        <v>48</v>
      </c>
      <c r="C64" s="31">
        <v>73.63</v>
      </c>
      <c r="D64" s="27">
        <v>38</v>
      </c>
      <c r="E64" s="20">
        <v>58.5</v>
      </c>
      <c r="F64" s="21">
        <v>30</v>
      </c>
      <c r="G64" s="20">
        <v>64.1</v>
      </c>
      <c r="H64" s="28">
        <v>10</v>
      </c>
      <c r="I64" s="37">
        <v>58.28</v>
      </c>
      <c r="J64" s="33">
        <v>7</v>
      </c>
      <c r="K64" s="38">
        <v>52</v>
      </c>
      <c r="L64" s="49">
        <v>1</v>
      </c>
      <c r="M64" s="38">
        <v>60.68</v>
      </c>
      <c r="N64" s="49">
        <v>16</v>
      </c>
      <c r="O64" s="38">
        <v>52.2</v>
      </c>
      <c r="P64" s="49">
        <v>5</v>
      </c>
      <c r="Q64" s="38">
        <v>57.75</v>
      </c>
      <c r="R64" s="49">
        <v>4</v>
      </c>
      <c r="S64" s="38">
        <v>61.33</v>
      </c>
      <c r="T64" s="49">
        <v>3</v>
      </c>
      <c r="U64" s="38">
        <v>83</v>
      </c>
      <c r="V64" s="49">
        <v>1</v>
      </c>
      <c r="W64" s="38">
        <v>87</v>
      </c>
      <c r="X64" s="49">
        <v>2</v>
      </c>
      <c r="Y64" s="38"/>
      <c r="Z64" s="49"/>
    </row>
    <row r="65" spans="1:26" ht="15">
      <c r="A65" s="118">
        <v>63</v>
      </c>
      <c r="B65" s="39" t="s">
        <v>49</v>
      </c>
      <c r="C65" s="31">
        <v>81.33</v>
      </c>
      <c r="D65" s="27">
        <v>3</v>
      </c>
      <c r="E65" s="20">
        <v>80</v>
      </c>
      <c r="F65" s="21">
        <v>1</v>
      </c>
      <c r="G65" s="20">
        <v>63.66</v>
      </c>
      <c r="H65" s="28">
        <v>3</v>
      </c>
      <c r="I65" s="37">
        <v>41</v>
      </c>
      <c r="J65" s="33">
        <v>1</v>
      </c>
      <c r="K65" s="38">
        <v>70</v>
      </c>
      <c r="L65" s="49">
        <v>1</v>
      </c>
      <c r="M65" s="38"/>
      <c r="N65" s="49"/>
      <c r="O65" s="38"/>
      <c r="P65" s="49"/>
      <c r="Q65" s="38"/>
      <c r="R65" s="49"/>
      <c r="S65" s="38"/>
      <c r="T65" s="49"/>
      <c r="U65" s="38"/>
      <c r="V65" s="49"/>
      <c r="W65" s="38"/>
      <c r="X65" s="49"/>
      <c r="Y65" s="38"/>
      <c r="Z65" s="49"/>
    </row>
    <row r="66" spans="1:26" ht="15">
      <c r="A66" s="118">
        <v>64</v>
      </c>
      <c r="B66" s="39" t="s">
        <v>50</v>
      </c>
      <c r="C66" s="31">
        <v>74.27</v>
      </c>
      <c r="D66" s="27">
        <v>18</v>
      </c>
      <c r="E66" s="20">
        <v>59.58</v>
      </c>
      <c r="F66" s="21">
        <v>12</v>
      </c>
      <c r="G66" s="20">
        <v>66.27</v>
      </c>
      <c r="H66" s="28">
        <v>11</v>
      </c>
      <c r="I66" s="37">
        <v>72</v>
      </c>
      <c r="J66" s="33">
        <v>1</v>
      </c>
      <c r="K66" s="38">
        <v>63.5</v>
      </c>
      <c r="L66" s="49">
        <v>2</v>
      </c>
      <c r="M66" s="38">
        <v>59.4</v>
      </c>
      <c r="N66" s="49">
        <v>5</v>
      </c>
      <c r="O66" s="38"/>
      <c r="P66" s="49"/>
      <c r="Q66" s="38">
        <v>61</v>
      </c>
      <c r="R66" s="49">
        <v>1</v>
      </c>
      <c r="S66" s="38"/>
      <c r="T66" s="49"/>
      <c r="U66" s="38"/>
      <c r="V66" s="49"/>
      <c r="W66" s="38"/>
      <c r="X66" s="49"/>
      <c r="Y66" s="38"/>
      <c r="Z66" s="49"/>
    </row>
    <row r="67" spans="1:26" ht="15">
      <c r="A67" s="118">
        <v>65</v>
      </c>
      <c r="B67" s="39" t="s">
        <v>51</v>
      </c>
      <c r="C67" s="31">
        <v>85.21</v>
      </c>
      <c r="D67" s="27">
        <v>32</v>
      </c>
      <c r="E67" s="20">
        <v>77.16</v>
      </c>
      <c r="F67" s="21">
        <v>24</v>
      </c>
      <c r="G67" s="20">
        <v>67</v>
      </c>
      <c r="H67" s="28">
        <v>11</v>
      </c>
      <c r="I67" s="37">
        <v>56.33</v>
      </c>
      <c r="J67" s="33">
        <v>3</v>
      </c>
      <c r="K67" s="38">
        <v>72.5</v>
      </c>
      <c r="L67" s="49">
        <v>2</v>
      </c>
      <c r="M67" s="38">
        <v>73.25</v>
      </c>
      <c r="N67" s="49">
        <v>16</v>
      </c>
      <c r="O67" s="38">
        <v>53.33</v>
      </c>
      <c r="P67" s="49">
        <v>3</v>
      </c>
      <c r="Q67" s="38">
        <v>51</v>
      </c>
      <c r="R67" s="49">
        <v>3</v>
      </c>
      <c r="S67" s="38">
        <v>89.25</v>
      </c>
      <c r="T67" s="49">
        <v>4</v>
      </c>
      <c r="U67" s="38">
        <v>74</v>
      </c>
      <c r="V67" s="49">
        <v>2</v>
      </c>
      <c r="W67" s="38">
        <v>62</v>
      </c>
      <c r="X67" s="49">
        <v>1</v>
      </c>
      <c r="Y67" s="38"/>
      <c r="Z67" s="49"/>
    </row>
    <row r="68" spans="1:26" ht="15">
      <c r="A68" s="118">
        <v>66</v>
      </c>
      <c r="B68" s="39" t="s">
        <v>52</v>
      </c>
      <c r="C68" s="31">
        <v>77.9</v>
      </c>
      <c r="D68" s="27">
        <v>42</v>
      </c>
      <c r="E68" s="20">
        <v>69.09</v>
      </c>
      <c r="F68" s="21">
        <v>33</v>
      </c>
      <c r="G68" s="20">
        <v>69.13</v>
      </c>
      <c r="H68" s="28">
        <v>15</v>
      </c>
      <c r="I68" s="37">
        <v>76.6</v>
      </c>
      <c r="J68" s="33">
        <v>5</v>
      </c>
      <c r="K68" s="38">
        <v>73.33</v>
      </c>
      <c r="L68" s="49">
        <v>3</v>
      </c>
      <c r="M68" s="38">
        <v>55</v>
      </c>
      <c r="N68" s="49">
        <v>15</v>
      </c>
      <c r="O68" s="38">
        <v>73.5</v>
      </c>
      <c r="P68" s="49">
        <v>4</v>
      </c>
      <c r="Q68" s="38">
        <v>81.66</v>
      </c>
      <c r="R68" s="49">
        <v>3</v>
      </c>
      <c r="S68" s="38">
        <v>69.1</v>
      </c>
      <c r="T68" s="49">
        <v>6</v>
      </c>
      <c r="U68" s="38">
        <v>63.33</v>
      </c>
      <c r="V68" s="49">
        <v>3</v>
      </c>
      <c r="W68" s="38">
        <v>69</v>
      </c>
      <c r="X68" s="49">
        <v>1</v>
      </c>
      <c r="Y68" s="38"/>
      <c r="Z68" s="49"/>
    </row>
    <row r="69" spans="1:26" ht="15">
      <c r="A69" s="118">
        <v>67</v>
      </c>
      <c r="B69" s="39" t="s">
        <v>53</v>
      </c>
      <c r="C69" s="31">
        <v>74</v>
      </c>
      <c r="D69" s="27">
        <v>22</v>
      </c>
      <c r="E69" s="20">
        <v>52.88</v>
      </c>
      <c r="F69" s="21">
        <v>17</v>
      </c>
      <c r="G69" s="20">
        <v>59.1</v>
      </c>
      <c r="H69" s="28">
        <v>10</v>
      </c>
      <c r="I69" s="37">
        <v>67.5</v>
      </c>
      <c r="J69" s="33">
        <v>2</v>
      </c>
      <c r="K69" s="38">
        <v>36</v>
      </c>
      <c r="L69" s="49">
        <v>2</v>
      </c>
      <c r="M69" s="38">
        <v>49</v>
      </c>
      <c r="N69" s="49">
        <v>4</v>
      </c>
      <c r="O69" s="38">
        <v>59.5</v>
      </c>
      <c r="P69" s="49">
        <v>2</v>
      </c>
      <c r="Q69" s="38">
        <v>58.8</v>
      </c>
      <c r="R69" s="49">
        <v>5</v>
      </c>
      <c r="S69" s="38">
        <v>66</v>
      </c>
      <c r="T69" s="49">
        <v>2</v>
      </c>
      <c r="U69" s="38"/>
      <c r="V69" s="49"/>
      <c r="W69" s="38"/>
      <c r="X69" s="49"/>
      <c r="Y69" s="38"/>
      <c r="Z69" s="49"/>
    </row>
    <row r="70" spans="1:26" ht="15">
      <c r="A70" s="118">
        <v>68</v>
      </c>
      <c r="B70" s="39" t="s">
        <v>152</v>
      </c>
      <c r="C70" s="31">
        <v>80.18</v>
      </c>
      <c r="D70" s="27">
        <v>27</v>
      </c>
      <c r="E70" s="20">
        <v>67.4</v>
      </c>
      <c r="F70" s="21">
        <v>20</v>
      </c>
      <c r="G70" s="20">
        <v>65.71</v>
      </c>
      <c r="H70" s="28">
        <v>7</v>
      </c>
      <c r="I70" s="37">
        <v>66.5</v>
      </c>
      <c r="J70" s="33">
        <v>2</v>
      </c>
      <c r="K70" s="38">
        <v>70</v>
      </c>
      <c r="L70" s="49">
        <v>1</v>
      </c>
      <c r="M70" s="38">
        <v>68.2</v>
      </c>
      <c r="N70" s="49">
        <v>15</v>
      </c>
      <c r="O70" s="38">
        <v>62</v>
      </c>
      <c r="P70" s="49">
        <v>4</v>
      </c>
      <c r="Q70" s="38">
        <v>62.2</v>
      </c>
      <c r="R70" s="49">
        <v>5</v>
      </c>
      <c r="S70" s="38">
        <v>77</v>
      </c>
      <c r="T70" s="49">
        <v>1</v>
      </c>
      <c r="U70" s="38">
        <v>63</v>
      </c>
      <c r="V70" s="49">
        <v>1</v>
      </c>
      <c r="W70" s="38"/>
      <c r="X70" s="49"/>
      <c r="Y70" s="38"/>
      <c r="Z70" s="49"/>
    </row>
    <row r="71" spans="1:26" ht="15">
      <c r="A71" s="118">
        <v>69</v>
      </c>
      <c r="B71" s="39" t="s">
        <v>15</v>
      </c>
      <c r="C71" s="31">
        <v>81.7</v>
      </c>
      <c r="D71" s="27">
        <v>20</v>
      </c>
      <c r="E71" s="20">
        <v>58.75</v>
      </c>
      <c r="F71" s="21">
        <v>16</v>
      </c>
      <c r="G71" s="36">
        <v>61.66</v>
      </c>
      <c r="H71" s="50">
        <v>6</v>
      </c>
      <c r="I71" s="37">
        <v>68</v>
      </c>
      <c r="J71" s="33">
        <v>1</v>
      </c>
      <c r="K71" s="38">
        <v>80</v>
      </c>
      <c r="L71" s="49">
        <v>1</v>
      </c>
      <c r="M71" s="38">
        <v>46.33</v>
      </c>
      <c r="N71" s="49">
        <v>9</v>
      </c>
      <c r="O71" s="38">
        <v>63.5</v>
      </c>
      <c r="P71" s="49">
        <v>2</v>
      </c>
      <c r="Q71" s="38">
        <v>64.33</v>
      </c>
      <c r="R71" s="49"/>
      <c r="S71" s="38">
        <v>77</v>
      </c>
      <c r="T71" s="49">
        <v>1</v>
      </c>
      <c r="U71" s="38"/>
      <c r="V71" s="49"/>
      <c r="W71" s="38"/>
      <c r="X71" s="49"/>
      <c r="Y71" s="38"/>
      <c r="Z71" s="49"/>
    </row>
    <row r="72" spans="1:26" ht="15">
      <c r="A72" s="118">
        <v>70</v>
      </c>
      <c r="B72" s="39" t="s">
        <v>110</v>
      </c>
      <c r="C72" s="31"/>
      <c r="D72" s="27"/>
      <c r="E72" s="20"/>
      <c r="F72" s="21"/>
      <c r="G72" s="36"/>
      <c r="H72" s="57"/>
      <c r="I72" s="38"/>
      <c r="J72" s="49"/>
      <c r="K72" s="38"/>
      <c r="L72" s="49"/>
      <c r="M72" s="38"/>
      <c r="N72" s="49"/>
      <c r="O72" s="38"/>
      <c r="P72" s="49"/>
      <c r="Q72" s="38"/>
      <c r="R72" s="49">
        <v>3</v>
      </c>
      <c r="S72" s="38"/>
      <c r="T72" s="49"/>
      <c r="U72" s="38"/>
      <c r="V72" s="49"/>
      <c r="W72" s="38"/>
      <c r="X72" s="49"/>
      <c r="Y72" s="38"/>
      <c r="Z72" s="49"/>
    </row>
    <row r="73" spans="1:26" ht="15">
      <c r="A73" s="118">
        <v>71</v>
      </c>
      <c r="B73" s="39" t="s">
        <v>54</v>
      </c>
      <c r="C73" s="31">
        <v>74.09</v>
      </c>
      <c r="D73" s="27">
        <v>11</v>
      </c>
      <c r="E73" s="20">
        <v>49.88</v>
      </c>
      <c r="F73" s="21">
        <v>9</v>
      </c>
      <c r="G73" s="20">
        <v>56.71</v>
      </c>
      <c r="H73" s="21">
        <v>7</v>
      </c>
      <c r="I73" s="17">
        <v>68</v>
      </c>
      <c r="J73" s="9">
        <v>1</v>
      </c>
      <c r="K73" s="38"/>
      <c r="L73" s="49"/>
      <c r="M73" s="38">
        <v>45.75</v>
      </c>
      <c r="N73" s="49">
        <v>4</v>
      </c>
      <c r="O73" s="38">
        <v>55</v>
      </c>
      <c r="P73" s="49">
        <v>1</v>
      </c>
      <c r="Q73" s="38">
        <v>55</v>
      </c>
      <c r="R73" s="49">
        <v>1</v>
      </c>
      <c r="S73" s="38"/>
      <c r="T73" s="49"/>
      <c r="U73" s="38"/>
      <c r="V73" s="49"/>
      <c r="W73" s="38"/>
      <c r="X73" s="49"/>
      <c r="Y73" s="38"/>
      <c r="Z73" s="49"/>
    </row>
    <row r="74" spans="1:26" ht="15">
      <c r="A74" s="118">
        <v>72</v>
      </c>
      <c r="B74" s="39" t="s">
        <v>55</v>
      </c>
      <c r="C74" s="31">
        <v>69.4</v>
      </c>
      <c r="D74" s="27">
        <v>5</v>
      </c>
      <c r="E74" s="20">
        <v>68</v>
      </c>
      <c r="F74" s="21">
        <v>4</v>
      </c>
      <c r="G74" s="20">
        <v>54.75</v>
      </c>
      <c r="H74" s="21">
        <v>4</v>
      </c>
      <c r="I74" s="38">
        <v>53</v>
      </c>
      <c r="J74" s="49">
        <v>2</v>
      </c>
      <c r="K74" s="38"/>
      <c r="L74" s="49"/>
      <c r="M74" s="38">
        <v>58</v>
      </c>
      <c r="N74" s="49">
        <v>1</v>
      </c>
      <c r="O74" s="38">
        <v>41</v>
      </c>
      <c r="P74" s="49">
        <v>1</v>
      </c>
      <c r="Q74" s="38">
        <v>61</v>
      </c>
      <c r="R74" s="49">
        <v>1</v>
      </c>
      <c r="S74" s="38"/>
      <c r="T74" s="49"/>
      <c r="U74" s="38"/>
      <c r="V74" s="49"/>
      <c r="W74" s="38"/>
      <c r="X74" s="49"/>
      <c r="Y74" s="38"/>
      <c r="Z74" s="49"/>
    </row>
    <row r="75" spans="1:26" ht="15">
      <c r="A75" s="118">
        <v>73</v>
      </c>
      <c r="B75" s="39" t="s">
        <v>111</v>
      </c>
      <c r="C75" s="31">
        <v>81.81</v>
      </c>
      <c r="D75" s="27">
        <v>44</v>
      </c>
      <c r="E75" s="20">
        <v>66.41</v>
      </c>
      <c r="F75" s="21">
        <v>17</v>
      </c>
      <c r="G75" s="20">
        <v>70.29</v>
      </c>
      <c r="H75" s="28">
        <v>24</v>
      </c>
      <c r="I75" s="37">
        <v>73.66</v>
      </c>
      <c r="J75" s="33">
        <v>12</v>
      </c>
      <c r="K75" s="38">
        <v>69.83</v>
      </c>
      <c r="L75" s="49">
        <v>6</v>
      </c>
      <c r="M75" s="38">
        <v>63.25</v>
      </c>
      <c r="N75" s="49">
        <v>8</v>
      </c>
      <c r="O75" s="38">
        <v>76</v>
      </c>
      <c r="P75" s="49">
        <v>4</v>
      </c>
      <c r="Q75" s="38">
        <v>71.6</v>
      </c>
      <c r="R75" s="49">
        <v>5</v>
      </c>
      <c r="S75" s="38"/>
      <c r="T75" s="49"/>
      <c r="U75" s="38">
        <v>58.11</v>
      </c>
      <c r="V75" s="49">
        <v>9</v>
      </c>
      <c r="W75" s="38">
        <v>87</v>
      </c>
      <c r="X75" s="49">
        <v>1</v>
      </c>
      <c r="Y75" s="38"/>
      <c r="Z75" s="49"/>
    </row>
    <row r="76" spans="1:26" ht="15">
      <c r="A76" s="118">
        <v>74</v>
      </c>
      <c r="B76" s="39" t="s">
        <v>136</v>
      </c>
      <c r="C76" s="31">
        <v>75.03</v>
      </c>
      <c r="D76" s="27">
        <v>66</v>
      </c>
      <c r="E76" s="20">
        <v>59.75</v>
      </c>
      <c r="F76" s="21">
        <v>40</v>
      </c>
      <c r="G76" s="20">
        <v>57.42</v>
      </c>
      <c r="H76" s="28">
        <v>40</v>
      </c>
      <c r="I76" s="37">
        <v>59.35</v>
      </c>
      <c r="J76" s="33">
        <v>14</v>
      </c>
      <c r="K76" s="38">
        <v>63.6</v>
      </c>
      <c r="L76" s="49">
        <v>5</v>
      </c>
      <c r="M76" s="38">
        <v>56.78</v>
      </c>
      <c r="N76" s="49">
        <v>14</v>
      </c>
      <c r="O76" s="38">
        <v>66.5</v>
      </c>
      <c r="P76" s="49">
        <v>10</v>
      </c>
      <c r="Q76" s="38">
        <v>56</v>
      </c>
      <c r="R76" s="49">
        <v>10</v>
      </c>
      <c r="S76" s="38">
        <v>67</v>
      </c>
      <c r="T76" s="49">
        <v>6</v>
      </c>
      <c r="U76" s="38">
        <v>75.4</v>
      </c>
      <c r="V76" s="49">
        <v>10</v>
      </c>
      <c r="W76" s="38"/>
      <c r="X76" s="49"/>
      <c r="Y76" s="38"/>
      <c r="Z76" s="49"/>
    </row>
    <row r="77" spans="1:26" ht="15">
      <c r="A77" s="118">
        <v>75</v>
      </c>
      <c r="B77" s="39" t="s">
        <v>56</v>
      </c>
      <c r="C77" s="31">
        <v>59</v>
      </c>
      <c r="D77" s="27">
        <v>1</v>
      </c>
      <c r="E77" s="20">
        <v>56</v>
      </c>
      <c r="F77" s="21">
        <v>1</v>
      </c>
      <c r="G77" s="20">
        <v>60</v>
      </c>
      <c r="H77" s="28">
        <v>1</v>
      </c>
      <c r="I77" s="37"/>
      <c r="J77" s="33"/>
      <c r="K77" s="38"/>
      <c r="L77" s="49"/>
      <c r="M77" s="38"/>
      <c r="N77" s="49"/>
      <c r="O77" s="38"/>
      <c r="P77" s="49"/>
      <c r="Q77" s="38"/>
      <c r="R77" s="49"/>
      <c r="S77" s="38"/>
      <c r="T77" s="49"/>
      <c r="U77" s="38"/>
      <c r="V77" s="49"/>
      <c r="W77" s="38"/>
      <c r="X77" s="49"/>
      <c r="Y77" s="38"/>
      <c r="Z77" s="49"/>
    </row>
    <row r="78" spans="1:26" ht="15">
      <c r="A78" s="118">
        <v>76</v>
      </c>
      <c r="B78" s="39" t="s">
        <v>129</v>
      </c>
      <c r="C78" s="31">
        <v>70.4</v>
      </c>
      <c r="D78" s="27">
        <v>5</v>
      </c>
      <c r="E78" s="20">
        <v>51.8</v>
      </c>
      <c r="F78" s="21">
        <v>5</v>
      </c>
      <c r="G78" s="20">
        <v>42.6</v>
      </c>
      <c r="H78" s="28">
        <v>5</v>
      </c>
      <c r="I78" s="37"/>
      <c r="J78" s="33"/>
      <c r="K78" s="38"/>
      <c r="L78" s="49"/>
      <c r="M78" s="38"/>
      <c r="N78" s="49"/>
      <c r="O78" s="38"/>
      <c r="P78" s="49"/>
      <c r="Q78" s="38"/>
      <c r="R78" s="49"/>
      <c r="S78" s="38"/>
      <c r="T78" s="49"/>
      <c r="U78" s="38"/>
      <c r="V78" s="49"/>
      <c r="W78" s="38">
        <v>54</v>
      </c>
      <c r="X78" s="49">
        <v>1</v>
      </c>
      <c r="Y78" s="38"/>
      <c r="Z78" s="49"/>
    </row>
    <row r="79" spans="1:26" ht="15">
      <c r="A79" s="118">
        <v>77</v>
      </c>
      <c r="B79" s="39" t="s">
        <v>77</v>
      </c>
      <c r="C79" s="31">
        <v>87.94</v>
      </c>
      <c r="D79" s="27">
        <v>17</v>
      </c>
      <c r="E79" s="20">
        <v>71.77</v>
      </c>
      <c r="F79" s="21">
        <v>9</v>
      </c>
      <c r="G79" s="20">
        <v>69.12</v>
      </c>
      <c r="H79" s="28">
        <v>8</v>
      </c>
      <c r="I79" s="37">
        <v>82.66</v>
      </c>
      <c r="J79" s="33">
        <v>3</v>
      </c>
      <c r="K79" s="38">
        <v>61</v>
      </c>
      <c r="L79" s="49">
        <v>2</v>
      </c>
      <c r="M79" s="38">
        <v>74.75</v>
      </c>
      <c r="N79" s="49">
        <v>4</v>
      </c>
      <c r="O79" s="38">
        <v>44</v>
      </c>
      <c r="P79" s="49">
        <v>1</v>
      </c>
      <c r="Q79" s="38">
        <v>73.5</v>
      </c>
      <c r="R79" s="49">
        <v>2</v>
      </c>
      <c r="S79" s="38">
        <v>81</v>
      </c>
      <c r="T79" s="49">
        <v>1</v>
      </c>
      <c r="U79" s="38">
        <v>68.8</v>
      </c>
      <c r="V79" s="49">
        <v>5</v>
      </c>
      <c r="W79" s="38"/>
      <c r="X79" s="49"/>
      <c r="Y79" s="38"/>
      <c r="Z79" s="49"/>
    </row>
    <row r="80" spans="1:26" ht="15">
      <c r="A80" s="118">
        <v>78</v>
      </c>
      <c r="B80" s="39" t="s">
        <v>102</v>
      </c>
      <c r="C80" s="31">
        <v>76.72</v>
      </c>
      <c r="D80" s="27">
        <v>11</v>
      </c>
      <c r="E80" s="20">
        <v>62.5</v>
      </c>
      <c r="F80" s="21">
        <v>4</v>
      </c>
      <c r="G80" s="20">
        <v>73.14</v>
      </c>
      <c r="H80" s="28">
        <v>7</v>
      </c>
      <c r="I80" s="37">
        <v>70</v>
      </c>
      <c r="J80" s="33">
        <v>3</v>
      </c>
      <c r="K80" s="38"/>
      <c r="L80" s="49"/>
      <c r="M80" s="38"/>
      <c r="N80" s="49"/>
      <c r="O80" s="38">
        <v>59</v>
      </c>
      <c r="P80" s="49">
        <v>3</v>
      </c>
      <c r="Q80" s="38">
        <v>53.25</v>
      </c>
      <c r="R80" s="49">
        <v>4</v>
      </c>
      <c r="S80" s="38">
        <v>48</v>
      </c>
      <c r="T80" s="49">
        <v>1</v>
      </c>
      <c r="U80" s="38">
        <v>73.33</v>
      </c>
      <c r="V80" s="49">
        <v>3</v>
      </c>
      <c r="W80" s="38"/>
      <c r="X80" s="49"/>
      <c r="Y80" s="38"/>
      <c r="Z80" s="49"/>
    </row>
    <row r="81" spans="1:26" ht="15">
      <c r="A81" s="118">
        <v>79</v>
      </c>
      <c r="B81" s="39" t="s">
        <v>142</v>
      </c>
      <c r="C81" s="31">
        <v>76.25</v>
      </c>
      <c r="D81" s="27">
        <v>4</v>
      </c>
      <c r="E81" s="20">
        <v>54.5</v>
      </c>
      <c r="F81" s="21">
        <v>2</v>
      </c>
      <c r="G81" s="20">
        <v>70</v>
      </c>
      <c r="H81" s="28">
        <v>3</v>
      </c>
      <c r="I81" s="37">
        <v>62</v>
      </c>
      <c r="J81" s="33">
        <v>1</v>
      </c>
      <c r="K81" s="38">
        <v>66</v>
      </c>
      <c r="L81" s="49">
        <v>1</v>
      </c>
      <c r="M81" s="38"/>
      <c r="N81" s="49"/>
      <c r="O81" s="38"/>
      <c r="P81" s="49"/>
      <c r="Q81" s="38"/>
      <c r="R81" s="49"/>
      <c r="S81" s="38"/>
      <c r="T81" s="49"/>
      <c r="U81" s="38"/>
      <c r="V81" s="49"/>
      <c r="W81" s="38"/>
      <c r="X81" s="49"/>
      <c r="Y81" s="38"/>
      <c r="Z81" s="49"/>
    </row>
    <row r="82" spans="1:26" ht="15">
      <c r="A82" s="118">
        <v>80</v>
      </c>
      <c r="B82" s="1" t="s">
        <v>103</v>
      </c>
      <c r="C82" s="31">
        <v>85.76</v>
      </c>
      <c r="D82" s="27">
        <v>17</v>
      </c>
      <c r="E82" s="20">
        <v>74.57</v>
      </c>
      <c r="F82" s="21">
        <v>7</v>
      </c>
      <c r="G82" s="20">
        <v>65</v>
      </c>
      <c r="H82" s="21">
        <v>3</v>
      </c>
      <c r="I82" s="38">
        <v>50</v>
      </c>
      <c r="J82" s="49">
        <v>3</v>
      </c>
      <c r="K82" s="38">
        <v>81</v>
      </c>
      <c r="L82" s="49">
        <v>2</v>
      </c>
      <c r="M82" s="38">
        <v>57</v>
      </c>
      <c r="N82" s="49">
        <v>6</v>
      </c>
      <c r="O82" s="38">
        <v>50</v>
      </c>
      <c r="P82" s="49">
        <v>3</v>
      </c>
      <c r="Q82" s="38">
        <v>54</v>
      </c>
      <c r="R82" s="49">
        <v>4</v>
      </c>
      <c r="S82" s="38">
        <v>100</v>
      </c>
      <c r="T82" s="49">
        <v>1</v>
      </c>
      <c r="U82" s="38">
        <v>86</v>
      </c>
      <c r="V82" s="49">
        <v>1</v>
      </c>
      <c r="W82" s="38"/>
      <c r="X82" s="49"/>
      <c r="Y82" s="38"/>
      <c r="Z82" s="49"/>
    </row>
  </sheetData>
  <sheetProtection/>
  <autoFilter ref="A2:Z82">
    <sortState ref="A3:Z82">
      <sortCondition sortBy="value" ref="A3:A82"/>
    </sortState>
  </autoFilter>
  <mergeCells count="1">
    <mergeCell ref="A1:K1"/>
  </mergeCells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82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90" sqref="M89:M90"/>
    </sheetView>
  </sheetViews>
  <sheetFormatPr defaultColWidth="9.140625" defaultRowHeight="15"/>
  <cols>
    <col min="1" max="1" width="3.7109375" style="0" customWidth="1"/>
    <col min="2" max="2" width="14.00390625" style="0" customWidth="1"/>
    <col min="3" max="4" width="6.140625" style="0" customWidth="1"/>
    <col min="5" max="6" width="5.8515625" style="0" customWidth="1"/>
    <col min="7" max="10" width="6.00390625" style="0" customWidth="1"/>
    <col min="11" max="12" width="5.7109375" style="0" customWidth="1"/>
    <col min="13" max="14" width="5.8515625" style="0" customWidth="1"/>
    <col min="15" max="16" width="5.7109375" style="0" customWidth="1"/>
    <col min="17" max="18" width="5.8515625" style="0" customWidth="1"/>
    <col min="19" max="20" width="6.421875" style="0" customWidth="1"/>
    <col min="21" max="22" width="6.00390625" style="0" customWidth="1"/>
    <col min="23" max="24" width="4.7109375" style="0" customWidth="1"/>
    <col min="25" max="25" width="3.8515625" style="0" customWidth="1"/>
    <col min="26" max="27" width="5.8515625" style="0" customWidth="1"/>
    <col min="28" max="28" width="6.140625" style="0" customWidth="1"/>
  </cols>
  <sheetData>
    <row r="1" spans="1:27" ht="15">
      <c r="A1" s="156" t="s">
        <v>147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26"/>
      <c r="M1" s="26"/>
      <c r="N1" s="26"/>
      <c r="O1" s="6"/>
      <c r="P1" s="6"/>
      <c r="Q1" s="7"/>
      <c r="R1" s="7"/>
      <c r="S1" s="7"/>
      <c r="T1" s="7"/>
      <c r="U1" s="7"/>
      <c r="V1" s="7"/>
      <c r="W1" s="7"/>
      <c r="X1" s="7"/>
      <c r="Y1" s="7"/>
      <c r="Z1" s="7"/>
      <c r="AA1" s="7">
        <v>2020</v>
      </c>
    </row>
    <row r="2" spans="1:28" ht="15" customHeight="1">
      <c r="A2" s="45"/>
      <c r="B2" s="71" t="s">
        <v>0</v>
      </c>
      <c r="C2" s="73" t="s">
        <v>75</v>
      </c>
      <c r="D2" s="53"/>
      <c r="E2" s="73" t="s">
        <v>76</v>
      </c>
      <c r="F2" s="53"/>
      <c r="G2" s="73" t="s">
        <v>4</v>
      </c>
      <c r="H2" s="53"/>
      <c r="I2" s="73" t="s">
        <v>3</v>
      </c>
      <c r="J2" s="53"/>
      <c r="K2" s="73" t="s">
        <v>96</v>
      </c>
      <c r="L2" s="53"/>
      <c r="M2" s="73" t="s">
        <v>6</v>
      </c>
      <c r="N2" s="53"/>
      <c r="O2" s="72" t="s">
        <v>5</v>
      </c>
      <c r="P2" s="54"/>
      <c r="Q2" s="72" t="s">
        <v>2</v>
      </c>
      <c r="R2" s="54"/>
      <c r="S2" s="72" t="s">
        <v>1</v>
      </c>
      <c r="T2" s="54"/>
      <c r="U2" s="72" t="s">
        <v>7</v>
      </c>
      <c r="V2" s="54"/>
      <c r="W2" s="73" t="s">
        <v>131</v>
      </c>
      <c r="X2" s="53"/>
      <c r="Y2" s="123" t="s">
        <v>170</v>
      </c>
      <c r="Z2" s="54"/>
      <c r="AA2" s="55" t="s">
        <v>127</v>
      </c>
      <c r="AB2" s="9" t="s">
        <v>99</v>
      </c>
    </row>
    <row r="3" spans="1:28" ht="17.25" customHeight="1">
      <c r="A3" s="71">
        <v>1</v>
      </c>
      <c r="B3" s="39" t="s">
        <v>57</v>
      </c>
      <c r="C3" s="27">
        <v>83.3</v>
      </c>
      <c r="D3" s="31">
        <f aca="true" t="shared" si="0" ref="D3:D37">SUM(C3-79.67)</f>
        <v>3.6299999999999955</v>
      </c>
      <c r="E3" s="21">
        <v>69.12</v>
      </c>
      <c r="F3" s="35">
        <f aca="true" t="shared" si="1" ref="F3:F37">SUM(E3-65.15)</f>
        <v>3.969999999999999</v>
      </c>
      <c r="G3" s="28">
        <v>76.03</v>
      </c>
      <c r="H3" s="35">
        <f>SUM(G3-65.95)</f>
        <v>10.079999999999998</v>
      </c>
      <c r="I3" s="33">
        <v>73.47</v>
      </c>
      <c r="J3" s="37">
        <f>SUM(I3-64.11)</f>
        <v>9.36</v>
      </c>
      <c r="K3" s="33">
        <v>79.6</v>
      </c>
      <c r="L3" s="37">
        <f aca="true" t="shared" si="2" ref="L3:L17">SUM(K3-69.9)</f>
        <v>9.699999999999989</v>
      </c>
      <c r="M3" s="33">
        <v>66.65</v>
      </c>
      <c r="N3" s="37">
        <f aca="true" t="shared" si="3" ref="N3:N37">SUM(M3-62)</f>
        <v>4.650000000000006</v>
      </c>
      <c r="O3" s="33">
        <v>72.2</v>
      </c>
      <c r="P3" s="37">
        <f>+SUM(O3-66.91)</f>
        <v>5.290000000000006</v>
      </c>
      <c r="Q3" s="49">
        <v>62.3</v>
      </c>
      <c r="R3" s="38">
        <f>SUM(Q3-62.66)</f>
        <v>-0.35999999999999943</v>
      </c>
      <c r="S3" s="49">
        <v>79</v>
      </c>
      <c r="T3" s="38">
        <f>SUM(S3-74.59)</f>
        <v>4.409999999999997</v>
      </c>
      <c r="U3" s="49">
        <v>79.72</v>
      </c>
      <c r="V3" s="37">
        <f>SUM(U3-73.76)</f>
        <v>5.959999999999994</v>
      </c>
      <c r="W3" s="33">
        <v>73</v>
      </c>
      <c r="X3" s="37">
        <f>SUM(W3-76.06)</f>
        <v>-3.0600000000000023</v>
      </c>
      <c r="Y3" s="33"/>
      <c r="Z3" s="37"/>
      <c r="AA3" s="9">
        <v>74.05</v>
      </c>
      <c r="AB3" s="75">
        <f>SUM(AA3-72.25)</f>
        <v>1.7999999999999972</v>
      </c>
    </row>
    <row r="4" spans="1:28" ht="14.25" customHeight="1">
      <c r="A4" s="71">
        <v>2</v>
      </c>
      <c r="B4" s="39" t="s">
        <v>58</v>
      </c>
      <c r="C4" s="27">
        <v>81.83</v>
      </c>
      <c r="D4" s="31">
        <f t="shared" si="0"/>
        <v>2.1599999999999966</v>
      </c>
      <c r="E4" s="21">
        <v>66</v>
      </c>
      <c r="F4" s="35">
        <f t="shared" si="1"/>
        <v>0.8499999999999943</v>
      </c>
      <c r="G4" s="21">
        <v>71.61</v>
      </c>
      <c r="H4" s="35">
        <f>SUM(G4-65.95)</f>
        <v>5.659999999999997</v>
      </c>
      <c r="I4" s="33">
        <v>65.5</v>
      </c>
      <c r="J4" s="37">
        <f>SUM(I4-64.11)</f>
        <v>1.3900000000000006</v>
      </c>
      <c r="K4" s="49">
        <v>78.33</v>
      </c>
      <c r="L4" s="37">
        <f t="shared" si="2"/>
        <v>8.429999999999993</v>
      </c>
      <c r="M4" s="49">
        <v>64.9</v>
      </c>
      <c r="N4" s="37">
        <f t="shared" si="3"/>
        <v>2.9000000000000057</v>
      </c>
      <c r="O4" s="49">
        <v>69.16</v>
      </c>
      <c r="P4" s="37">
        <f>+SUM(O4-66.91)</f>
        <v>2.25</v>
      </c>
      <c r="Q4" s="49">
        <v>64.66</v>
      </c>
      <c r="R4" s="38">
        <f aca="true" t="shared" si="4" ref="R4:R67">SUM(Q4-62.66)</f>
        <v>2</v>
      </c>
      <c r="S4" s="49">
        <v>80.42</v>
      </c>
      <c r="T4" s="38">
        <f>SUM(S4-74.59)</f>
        <v>5.829999999999998</v>
      </c>
      <c r="U4" s="49">
        <v>83.9</v>
      </c>
      <c r="V4" s="37">
        <f>SUM(U4-73.76)</f>
        <v>10.14</v>
      </c>
      <c r="W4" s="49">
        <v>92</v>
      </c>
      <c r="X4" s="37">
        <f>SUM(W4-76.06)</f>
        <v>15.939999999999998</v>
      </c>
      <c r="Y4" s="49"/>
      <c r="Z4" s="38"/>
      <c r="AA4" s="9">
        <v>74.39</v>
      </c>
      <c r="AB4" s="75">
        <f>SUM(AA4-72.25)</f>
        <v>2.1400000000000006</v>
      </c>
    </row>
    <row r="5" spans="1:28" ht="15.75" customHeight="1">
      <c r="A5" s="71">
        <v>3</v>
      </c>
      <c r="B5" s="30" t="s">
        <v>59</v>
      </c>
      <c r="C5" s="27">
        <v>82.08</v>
      </c>
      <c r="D5" s="31">
        <f t="shared" si="0"/>
        <v>2.4099999999999966</v>
      </c>
      <c r="E5" s="21">
        <v>66.68</v>
      </c>
      <c r="F5" s="35">
        <f t="shared" si="1"/>
        <v>1.5300000000000011</v>
      </c>
      <c r="G5" s="21">
        <v>66.62</v>
      </c>
      <c r="H5" s="35">
        <f>SUM(G5-65.95)</f>
        <v>0.6700000000000017</v>
      </c>
      <c r="I5" s="33">
        <v>60.44</v>
      </c>
      <c r="J5" s="37">
        <f aca="true" t="shared" si="5" ref="J5:J68">SUM(I5-64.11)</f>
        <v>-3.6700000000000017</v>
      </c>
      <c r="K5" s="49">
        <v>70.3</v>
      </c>
      <c r="L5" s="37">
        <f t="shared" si="2"/>
        <v>0.3999999999999915</v>
      </c>
      <c r="M5" s="49">
        <v>61.78</v>
      </c>
      <c r="N5" s="37">
        <f t="shared" si="3"/>
        <v>-0.21999999999999886</v>
      </c>
      <c r="O5" s="49">
        <v>68.81</v>
      </c>
      <c r="P5" s="37">
        <f aca="true" t="shared" si="6" ref="P5:P68">+SUM(O5-66.91)</f>
        <v>1.9000000000000057</v>
      </c>
      <c r="Q5" s="49">
        <v>60.22</v>
      </c>
      <c r="R5" s="38">
        <f t="shared" si="4"/>
        <v>-2.4399999999999977</v>
      </c>
      <c r="S5" s="49">
        <v>74.5</v>
      </c>
      <c r="T5" s="38">
        <f>SUM(S5-74.59)</f>
        <v>-0.09000000000000341</v>
      </c>
      <c r="U5" s="49">
        <v>73.25</v>
      </c>
      <c r="V5" s="37">
        <f aca="true" t="shared" si="7" ref="V5:V68">SUM(U5-73.76)</f>
        <v>-0.5100000000000051</v>
      </c>
      <c r="W5" s="49">
        <v>69</v>
      </c>
      <c r="X5" s="37">
        <f>SUM(W5-76.06)</f>
        <v>-7.060000000000002</v>
      </c>
      <c r="Y5" s="49"/>
      <c r="Z5" s="38"/>
      <c r="AA5" s="9">
        <v>68.51</v>
      </c>
      <c r="AB5" s="75">
        <f aca="true" t="shared" si="8" ref="AB5:AB68">SUM(AA5-72.25)</f>
        <v>-3.739999999999995</v>
      </c>
    </row>
    <row r="6" spans="1:28" ht="15" customHeight="1">
      <c r="A6" s="71">
        <v>4</v>
      </c>
      <c r="B6" s="39" t="s">
        <v>60</v>
      </c>
      <c r="C6" s="27">
        <v>86.38</v>
      </c>
      <c r="D6" s="31">
        <f t="shared" si="0"/>
        <v>6.709999999999994</v>
      </c>
      <c r="E6" s="21">
        <v>75.42</v>
      </c>
      <c r="F6" s="35">
        <f t="shared" si="1"/>
        <v>10.269999999999996</v>
      </c>
      <c r="G6" s="21">
        <v>77.21</v>
      </c>
      <c r="H6" s="35">
        <f aca="true" t="shared" si="9" ref="H6:H69">SUM(G6-65.95)</f>
        <v>11.259999999999991</v>
      </c>
      <c r="I6" s="33">
        <v>72.4</v>
      </c>
      <c r="J6" s="37">
        <f t="shared" si="5"/>
        <v>8.290000000000006</v>
      </c>
      <c r="K6" s="49">
        <v>66</v>
      </c>
      <c r="L6" s="37">
        <f t="shared" si="2"/>
        <v>-3.9000000000000057</v>
      </c>
      <c r="M6" s="49">
        <v>65.25</v>
      </c>
      <c r="N6" s="37">
        <f t="shared" si="3"/>
        <v>3.25</v>
      </c>
      <c r="O6" s="49">
        <v>84.6</v>
      </c>
      <c r="P6" s="37">
        <f t="shared" si="6"/>
        <v>17.689999999999998</v>
      </c>
      <c r="Q6" s="49">
        <v>77.7</v>
      </c>
      <c r="R6" s="38">
        <f t="shared" si="4"/>
        <v>15.040000000000006</v>
      </c>
      <c r="S6" s="49"/>
      <c r="T6" s="38"/>
      <c r="U6" s="49">
        <v>73.11</v>
      </c>
      <c r="V6" s="37">
        <f t="shared" si="7"/>
        <v>-0.6500000000000057</v>
      </c>
      <c r="W6" s="49">
        <v>100</v>
      </c>
      <c r="X6" s="37">
        <f>SUM(W6-76.06)</f>
        <v>23.939999999999998</v>
      </c>
      <c r="Y6" s="49"/>
      <c r="Z6" s="38"/>
      <c r="AA6" s="9">
        <v>77.8</v>
      </c>
      <c r="AB6" s="75">
        <f t="shared" si="8"/>
        <v>5.549999999999997</v>
      </c>
    </row>
    <row r="7" spans="1:28" ht="15">
      <c r="A7" s="71">
        <v>5</v>
      </c>
      <c r="B7" s="39" t="s">
        <v>61</v>
      </c>
      <c r="C7" s="27">
        <v>80.8</v>
      </c>
      <c r="D7" s="31">
        <f t="shared" si="0"/>
        <v>1.1299999999999955</v>
      </c>
      <c r="E7" s="21">
        <v>65.36</v>
      </c>
      <c r="F7" s="35">
        <f t="shared" si="1"/>
        <v>0.20999999999999375</v>
      </c>
      <c r="G7" s="21">
        <v>70.7</v>
      </c>
      <c r="H7" s="35">
        <f t="shared" si="9"/>
        <v>4.75</v>
      </c>
      <c r="I7" s="33">
        <v>56.6</v>
      </c>
      <c r="J7" s="37">
        <f t="shared" si="5"/>
        <v>-7.509999999999998</v>
      </c>
      <c r="K7" s="49">
        <v>72.25</v>
      </c>
      <c r="L7" s="37">
        <f t="shared" si="2"/>
        <v>2.3499999999999943</v>
      </c>
      <c r="M7" s="49">
        <v>64.63</v>
      </c>
      <c r="N7" s="37">
        <f t="shared" si="3"/>
        <v>2.6299999999999955</v>
      </c>
      <c r="O7" s="49">
        <v>66.75</v>
      </c>
      <c r="P7" s="37">
        <f t="shared" si="6"/>
        <v>-0.1599999999999966</v>
      </c>
      <c r="Q7" s="49">
        <v>63</v>
      </c>
      <c r="R7" s="38">
        <f t="shared" si="4"/>
        <v>0.3400000000000034</v>
      </c>
      <c r="S7" s="49">
        <v>72.66</v>
      </c>
      <c r="T7" s="38">
        <f>SUM(S7-74.59)</f>
        <v>-1.9300000000000068</v>
      </c>
      <c r="U7" s="49">
        <v>81.46</v>
      </c>
      <c r="V7" s="37">
        <f t="shared" si="7"/>
        <v>7.699999999999989</v>
      </c>
      <c r="W7" s="49"/>
      <c r="X7" s="37"/>
      <c r="Y7" s="49"/>
      <c r="Z7" s="38"/>
      <c r="AA7" s="9">
        <v>69.42</v>
      </c>
      <c r="AB7" s="75">
        <f t="shared" si="8"/>
        <v>-2.8299999999999983</v>
      </c>
    </row>
    <row r="8" spans="1:28" ht="15">
      <c r="A8" s="71">
        <v>6</v>
      </c>
      <c r="B8" s="39" t="s">
        <v>62</v>
      </c>
      <c r="C8" s="27">
        <v>82.5</v>
      </c>
      <c r="D8" s="31">
        <f t="shared" si="0"/>
        <v>2.8299999999999983</v>
      </c>
      <c r="E8" s="21">
        <v>67.18</v>
      </c>
      <c r="F8" s="35">
        <f t="shared" si="1"/>
        <v>2.030000000000001</v>
      </c>
      <c r="G8" s="21">
        <v>67.92</v>
      </c>
      <c r="H8" s="35">
        <f t="shared" si="9"/>
        <v>1.9699999999999989</v>
      </c>
      <c r="I8" s="33">
        <v>68.75</v>
      </c>
      <c r="J8" s="37">
        <f t="shared" si="5"/>
        <v>4.640000000000001</v>
      </c>
      <c r="K8" s="49">
        <v>61</v>
      </c>
      <c r="L8" s="37">
        <f t="shared" si="2"/>
        <v>-8.900000000000006</v>
      </c>
      <c r="M8" s="49">
        <v>57</v>
      </c>
      <c r="N8" s="37">
        <f t="shared" si="3"/>
        <v>-5</v>
      </c>
      <c r="O8" s="49">
        <v>61</v>
      </c>
      <c r="P8" s="37">
        <f t="shared" si="6"/>
        <v>-5.909999999999997</v>
      </c>
      <c r="Q8" s="49">
        <v>65.5</v>
      </c>
      <c r="R8" s="38">
        <f t="shared" si="4"/>
        <v>2.8400000000000034</v>
      </c>
      <c r="S8" s="49"/>
      <c r="T8" s="38"/>
      <c r="U8" s="49">
        <v>84.5</v>
      </c>
      <c r="V8" s="37">
        <f t="shared" si="7"/>
        <v>10.739999999999995</v>
      </c>
      <c r="W8" s="49"/>
      <c r="X8" s="37"/>
      <c r="Y8" s="49"/>
      <c r="Z8" s="38"/>
      <c r="AA8" s="9">
        <v>68.37</v>
      </c>
      <c r="AB8" s="75">
        <f t="shared" si="8"/>
        <v>-3.8799999999999955</v>
      </c>
    </row>
    <row r="9" spans="1:28" ht="15">
      <c r="A9" s="71">
        <v>7</v>
      </c>
      <c r="B9" s="40" t="s">
        <v>63</v>
      </c>
      <c r="C9" s="21">
        <v>79</v>
      </c>
      <c r="D9" s="31">
        <f t="shared" si="0"/>
        <v>-0.6700000000000017</v>
      </c>
      <c r="E9" s="21">
        <v>56.85</v>
      </c>
      <c r="F9" s="35">
        <f t="shared" si="1"/>
        <v>-8.300000000000004</v>
      </c>
      <c r="G9" s="21">
        <v>63.33</v>
      </c>
      <c r="H9" s="35">
        <f t="shared" si="9"/>
        <v>-2.6200000000000045</v>
      </c>
      <c r="I9" s="33">
        <v>61.36</v>
      </c>
      <c r="J9" s="37">
        <f t="shared" si="5"/>
        <v>-2.75</v>
      </c>
      <c r="K9" s="49">
        <v>81</v>
      </c>
      <c r="L9" s="37">
        <f t="shared" si="2"/>
        <v>11.099999999999994</v>
      </c>
      <c r="M9" s="49">
        <v>52.6</v>
      </c>
      <c r="N9" s="37">
        <f t="shared" si="3"/>
        <v>-9.399999999999999</v>
      </c>
      <c r="O9" s="49"/>
      <c r="P9" s="37"/>
      <c r="Q9" s="49"/>
      <c r="R9" s="38"/>
      <c r="S9" s="49"/>
      <c r="T9" s="38"/>
      <c r="U9" s="49">
        <v>68.66</v>
      </c>
      <c r="V9" s="37">
        <f t="shared" si="7"/>
        <v>-5.1000000000000085</v>
      </c>
      <c r="W9" s="49"/>
      <c r="X9" s="37"/>
      <c r="Y9" s="49"/>
      <c r="Z9" s="38"/>
      <c r="AA9" s="9">
        <v>66.11</v>
      </c>
      <c r="AB9" s="75">
        <f t="shared" si="8"/>
        <v>-6.140000000000001</v>
      </c>
    </row>
    <row r="10" spans="1:28" ht="15">
      <c r="A10" s="71">
        <v>8</v>
      </c>
      <c r="B10" s="39" t="s">
        <v>64</v>
      </c>
      <c r="C10" s="27">
        <v>85.13</v>
      </c>
      <c r="D10" s="31">
        <f t="shared" si="0"/>
        <v>5.459999999999994</v>
      </c>
      <c r="E10" s="21">
        <v>66.11</v>
      </c>
      <c r="F10" s="35">
        <f t="shared" si="1"/>
        <v>0.9599999999999937</v>
      </c>
      <c r="G10" s="21">
        <v>67.09</v>
      </c>
      <c r="H10" s="35">
        <f t="shared" si="9"/>
        <v>1.1400000000000006</v>
      </c>
      <c r="I10" s="33">
        <v>73</v>
      </c>
      <c r="J10" s="37">
        <f t="shared" si="5"/>
        <v>8.89</v>
      </c>
      <c r="K10" s="49">
        <v>69.4</v>
      </c>
      <c r="L10" s="37">
        <f t="shared" si="2"/>
        <v>-0.5</v>
      </c>
      <c r="M10" s="49">
        <v>54.5</v>
      </c>
      <c r="N10" s="37">
        <f t="shared" si="3"/>
        <v>-7.5</v>
      </c>
      <c r="O10" s="49">
        <v>84.6</v>
      </c>
      <c r="P10" s="37">
        <f t="shared" si="6"/>
        <v>17.689999999999998</v>
      </c>
      <c r="Q10" s="49">
        <v>66.4</v>
      </c>
      <c r="R10" s="38">
        <f t="shared" si="4"/>
        <v>3.740000000000009</v>
      </c>
      <c r="S10" s="49">
        <v>64</v>
      </c>
      <c r="T10" s="38">
        <f aca="true" t="shared" si="10" ref="T10:T20">SUM(S10-74.59)</f>
        <v>-10.590000000000003</v>
      </c>
      <c r="U10" s="49">
        <v>86.5</v>
      </c>
      <c r="V10" s="37">
        <f t="shared" si="7"/>
        <v>12.739999999999995</v>
      </c>
      <c r="W10" s="49"/>
      <c r="X10" s="37"/>
      <c r="Y10" s="49"/>
      <c r="Z10" s="38"/>
      <c r="AA10" s="9">
        <v>71.67</v>
      </c>
      <c r="AB10" s="75">
        <f t="shared" si="8"/>
        <v>-0.5799999999999983</v>
      </c>
    </row>
    <row r="11" spans="1:28" ht="15">
      <c r="A11" s="71">
        <v>9</v>
      </c>
      <c r="B11" s="39" t="s">
        <v>65</v>
      </c>
      <c r="C11" s="27">
        <v>82.06</v>
      </c>
      <c r="D11" s="31">
        <f t="shared" si="0"/>
        <v>2.3900000000000006</v>
      </c>
      <c r="E11" s="21">
        <v>70.64</v>
      </c>
      <c r="F11" s="35">
        <f t="shared" si="1"/>
        <v>5.489999999999995</v>
      </c>
      <c r="G11" s="21">
        <v>68.23</v>
      </c>
      <c r="H11" s="35">
        <f t="shared" si="9"/>
        <v>2.280000000000001</v>
      </c>
      <c r="I11" s="33">
        <v>65</v>
      </c>
      <c r="J11" s="37">
        <f t="shared" si="5"/>
        <v>0.8900000000000006</v>
      </c>
      <c r="K11" s="49">
        <v>74.25</v>
      </c>
      <c r="L11" s="37">
        <f t="shared" si="2"/>
        <v>4.349999999999994</v>
      </c>
      <c r="M11" s="49">
        <v>70.14</v>
      </c>
      <c r="N11" s="37">
        <f t="shared" si="3"/>
        <v>8.14</v>
      </c>
      <c r="O11" s="49">
        <v>73.81</v>
      </c>
      <c r="P11" s="37">
        <f t="shared" si="6"/>
        <v>6.900000000000006</v>
      </c>
      <c r="Q11" s="49">
        <v>69.31</v>
      </c>
      <c r="R11" s="38">
        <f t="shared" si="4"/>
        <v>6.650000000000006</v>
      </c>
      <c r="S11" s="49">
        <v>75.6</v>
      </c>
      <c r="T11" s="38">
        <f t="shared" si="10"/>
        <v>1.009999999999991</v>
      </c>
      <c r="U11" s="49">
        <v>70</v>
      </c>
      <c r="V11" s="37">
        <f t="shared" si="7"/>
        <v>-3.760000000000005</v>
      </c>
      <c r="W11" s="49"/>
      <c r="X11" s="37"/>
      <c r="Y11" s="49">
        <v>100</v>
      </c>
      <c r="Z11" s="38">
        <v>0</v>
      </c>
      <c r="AA11" s="9">
        <v>74.45</v>
      </c>
      <c r="AB11" s="75">
        <f t="shared" si="8"/>
        <v>2.200000000000003</v>
      </c>
    </row>
    <row r="12" spans="1:28" ht="15">
      <c r="A12" s="71">
        <v>10</v>
      </c>
      <c r="B12" s="39" t="s">
        <v>66</v>
      </c>
      <c r="C12" s="27">
        <v>79.26</v>
      </c>
      <c r="D12" s="31">
        <f t="shared" si="0"/>
        <v>-0.4099999999999966</v>
      </c>
      <c r="E12" s="21">
        <v>62.54</v>
      </c>
      <c r="F12" s="35">
        <f t="shared" si="1"/>
        <v>-2.6100000000000065</v>
      </c>
      <c r="G12" s="21">
        <v>77.81</v>
      </c>
      <c r="H12" s="35">
        <f t="shared" si="9"/>
        <v>11.86</v>
      </c>
      <c r="I12" s="33">
        <v>66.33</v>
      </c>
      <c r="J12" s="37">
        <f t="shared" si="5"/>
        <v>2.219999999999999</v>
      </c>
      <c r="K12" s="49">
        <v>65.5</v>
      </c>
      <c r="L12" s="37">
        <f t="shared" si="2"/>
        <v>-4.400000000000006</v>
      </c>
      <c r="M12" s="49">
        <v>62.27</v>
      </c>
      <c r="N12" s="37">
        <f t="shared" si="3"/>
        <v>0.2700000000000031</v>
      </c>
      <c r="O12" s="49">
        <v>50.5</v>
      </c>
      <c r="P12" s="37">
        <f t="shared" si="6"/>
        <v>-16.409999999999997</v>
      </c>
      <c r="Q12" s="49">
        <v>72</v>
      </c>
      <c r="R12" s="38">
        <f t="shared" si="4"/>
        <v>9.340000000000003</v>
      </c>
      <c r="S12" s="49">
        <v>62.28</v>
      </c>
      <c r="T12" s="38">
        <f t="shared" si="10"/>
        <v>-12.310000000000002</v>
      </c>
      <c r="U12" s="49">
        <v>79.83</v>
      </c>
      <c r="V12" s="37">
        <f t="shared" si="7"/>
        <v>6.069999999999993</v>
      </c>
      <c r="W12" s="49"/>
      <c r="X12" s="37"/>
      <c r="Y12" s="49"/>
      <c r="Z12" s="38"/>
      <c r="AA12" s="9">
        <v>67.83</v>
      </c>
      <c r="AB12" s="75">
        <f t="shared" si="8"/>
        <v>-4.420000000000002</v>
      </c>
    </row>
    <row r="13" spans="1:28" ht="15">
      <c r="A13" s="71">
        <v>11</v>
      </c>
      <c r="B13" s="39" t="s">
        <v>67</v>
      </c>
      <c r="C13" s="27">
        <v>79.72</v>
      </c>
      <c r="D13" s="31">
        <f t="shared" si="0"/>
        <v>0.04999999999999716</v>
      </c>
      <c r="E13" s="21">
        <v>66.04</v>
      </c>
      <c r="F13" s="35">
        <f t="shared" si="1"/>
        <v>0.8900000000000006</v>
      </c>
      <c r="G13" s="21">
        <v>68.72</v>
      </c>
      <c r="H13" s="35">
        <f t="shared" si="9"/>
        <v>2.769999999999996</v>
      </c>
      <c r="I13" s="33">
        <v>70.06</v>
      </c>
      <c r="J13" s="37">
        <f t="shared" si="5"/>
        <v>5.950000000000003</v>
      </c>
      <c r="K13" s="49">
        <v>71.5</v>
      </c>
      <c r="L13" s="37">
        <f t="shared" si="2"/>
        <v>1.5999999999999943</v>
      </c>
      <c r="M13" s="49">
        <v>67.21</v>
      </c>
      <c r="N13" s="37">
        <f t="shared" si="3"/>
        <v>5.209999999999994</v>
      </c>
      <c r="O13" s="49">
        <v>62.17</v>
      </c>
      <c r="P13" s="37">
        <f t="shared" si="6"/>
        <v>-4.739999999999995</v>
      </c>
      <c r="Q13" s="49">
        <v>60.93</v>
      </c>
      <c r="R13" s="38">
        <f t="shared" si="4"/>
        <v>-1.7299999999999969</v>
      </c>
      <c r="S13" s="49">
        <v>76.75</v>
      </c>
      <c r="T13" s="38">
        <f t="shared" si="10"/>
        <v>2.1599999999999966</v>
      </c>
      <c r="U13" s="49">
        <v>81.25</v>
      </c>
      <c r="V13" s="37">
        <f t="shared" si="7"/>
        <v>7.489999999999995</v>
      </c>
      <c r="W13" s="49">
        <v>77</v>
      </c>
      <c r="X13" s="37">
        <f>SUM(W13-76.06)</f>
        <v>0.9399999999999977</v>
      </c>
      <c r="Y13" s="49"/>
      <c r="Z13" s="38"/>
      <c r="AA13" s="9">
        <v>71.03</v>
      </c>
      <c r="AB13" s="75">
        <f t="shared" si="8"/>
        <v>-1.2199999999999989</v>
      </c>
    </row>
    <row r="14" spans="1:28" ht="15">
      <c r="A14" s="71">
        <v>12</v>
      </c>
      <c r="B14" s="39" t="s">
        <v>68</v>
      </c>
      <c r="C14" s="27">
        <v>84.09</v>
      </c>
      <c r="D14" s="31">
        <f t="shared" si="0"/>
        <v>4.420000000000002</v>
      </c>
      <c r="E14" s="21">
        <v>68.84</v>
      </c>
      <c r="F14" s="35">
        <f t="shared" si="1"/>
        <v>3.6899999999999977</v>
      </c>
      <c r="G14" s="21">
        <v>80.16</v>
      </c>
      <c r="H14" s="35">
        <f t="shared" si="9"/>
        <v>14.209999999999994</v>
      </c>
      <c r="I14" s="33">
        <v>82.62</v>
      </c>
      <c r="J14" s="37">
        <f t="shared" si="5"/>
        <v>18.510000000000005</v>
      </c>
      <c r="K14" s="49">
        <v>70.66</v>
      </c>
      <c r="L14" s="37">
        <f t="shared" si="2"/>
        <v>0.7599999999999909</v>
      </c>
      <c r="M14" s="49">
        <v>73.8</v>
      </c>
      <c r="N14" s="37">
        <f t="shared" si="3"/>
        <v>11.799999999999997</v>
      </c>
      <c r="O14" s="49">
        <v>66.28</v>
      </c>
      <c r="P14" s="37">
        <f t="shared" si="6"/>
        <v>-0.6299999999999955</v>
      </c>
      <c r="Q14" s="49">
        <v>74.6</v>
      </c>
      <c r="R14" s="38">
        <f t="shared" si="4"/>
        <v>11.939999999999998</v>
      </c>
      <c r="S14" s="49">
        <v>75.22</v>
      </c>
      <c r="T14" s="38">
        <f t="shared" si="10"/>
        <v>0.6299999999999955</v>
      </c>
      <c r="U14" s="49">
        <v>79.81</v>
      </c>
      <c r="V14" s="37">
        <f t="shared" si="7"/>
        <v>6.049999999999997</v>
      </c>
      <c r="W14" s="49">
        <v>78</v>
      </c>
      <c r="X14" s="37">
        <f>SUM(W14-76.06)</f>
        <v>1.9399999999999977</v>
      </c>
      <c r="Y14" s="49"/>
      <c r="Z14" s="38"/>
      <c r="AA14" s="9">
        <v>75.82</v>
      </c>
      <c r="AB14" s="75">
        <f t="shared" si="8"/>
        <v>3.569999999999993</v>
      </c>
    </row>
    <row r="15" spans="1:28" ht="15">
      <c r="A15" s="71">
        <v>13</v>
      </c>
      <c r="B15" s="39" t="s">
        <v>69</v>
      </c>
      <c r="C15" s="27">
        <v>82.99</v>
      </c>
      <c r="D15" s="31">
        <f t="shared" si="0"/>
        <v>3.319999999999993</v>
      </c>
      <c r="E15" s="21">
        <v>69.79</v>
      </c>
      <c r="F15" s="35">
        <f t="shared" si="1"/>
        <v>4.640000000000001</v>
      </c>
      <c r="G15" s="21">
        <v>74.42</v>
      </c>
      <c r="H15" s="35">
        <f t="shared" si="9"/>
        <v>8.469999999999999</v>
      </c>
      <c r="I15" s="33">
        <v>74.71</v>
      </c>
      <c r="J15" s="37">
        <f t="shared" si="5"/>
        <v>10.599999999999994</v>
      </c>
      <c r="K15" s="49">
        <v>79.81</v>
      </c>
      <c r="L15" s="37">
        <f t="shared" si="2"/>
        <v>9.909999999999997</v>
      </c>
      <c r="M15" s="49">
        <v>67</v>
      </c>
      <c r="N15" s="37">
        <f t="shared" si="3"/>
        <v>5</v>
      </c>
      <c r="O15" s="49">
        <v>72.8</v>
      </c>
      <c r="P15" s="37">
        <f t="shared" si="6"/>
        <v>5.890000000000001</v>
      </c>
      <c r="Q15" s="49">
        <v>60.63</v>
      </c>
      <c r="R15" s="38">
        <f t="shared" si="4"/>
        <v>-2.029999999999994</v>
      </c>
      <c r="S15" s="49">
        <v>79.5</v>
      </c>
      <c r="T15" s="38">
        <f t="shared" si="10"/>
        <v>4.909999999999997</v>
      </c>
      <c r="U15" s="49">
        <v>80.43</v>
      </c>
      <c r="V15" s="37">
        <f t="shared" si="7"/>
        <v>6.670000000000002</v>
      </c>
      <c r="W15" s="49">
        <v>61</v>
      </c>
      <c r="X15" s="37">
        <f>SUM(W15-76.06)</f>
        <v>-15.060000000000002</v>
      </c>
      <c r="Y15" s="49"/>
      <c r="Z15" s="38"/>
      <c r="AA15" s="9">
        <v>73</v>
      </c>
      <c r="AB15" s="75">
        <f t="shared" si="8"/>
        <v>0.75</v>
      </c>
    </row>
    <row r="16" spans="1:28" ht="15">
      <c r="A16" s="71">
        <v>14</v>
      </c>
      <c r="B16" s="39" t="s">
        <v>70</v>
      </c>
      <c r="C16" s="27">
        <v>80.56</v>
      </c>
      <c r="D16" s="31">
        <f t="shared" si="0"/>
        <v>0.8900000000000006</v>
      </c>
      <c r="E16" s="21">
        <v>68.67</v>
      </c>
      <c r="F16" s="35">
        <f t="shared" si="1"/>
        <v>3.519999999999996</v>
      </c>
      <c r="G16" s="21">
        <v>62.22</v>
      </c>
      <c r="H16" s="35">
        <f t="shared" si="9"/>
        <v>-3.730000000000004</v>
      </c>
      <c r="I16" s="33">
        <v>51.4</v>
      </c>
      <c r="J16" s="37">
        <f t="shared" si="5"/>
        <v>-12.71</v>
      </c>
      <c r="K16" s="49">
        <v>74.66</v>
      </c>
      <c r="L16" s="37">
        <f t="shared" si="2"/>
        <v>4.759999999999991</v>
      </c>
      <c r="M16" s="49">
        <v>55.25</v>
      </c>
      <c r="N16" s="37">
        <f t="shared" si="3"/>
        <v>-6.75</v>
      </c>
      <c r="O16" s="49">
        <v>52.66</v>
      </c>
      <c r="P16" s="37">
        <f t="shared" si="6"/>
        <v>-14.25</v>
      </c>
      <c r="Q16" s="49">
        <v>66.6</v>
      </c>
      <c r="R16" s="38">
        <f t="shared" si="4"/>
        <v>3.9399999999999977</v>
      </c>
      <c r="S16" s="49">
        <v>76.75</v>
      </c>
      <c r="T16" s="38">
        <f t="shared" si="10"/>
        <v>2.1599999999999966</v>
      </c>
      <c r="U16" s="49">
        <v>62</v>
      </c>
      <c r="V16" s="37">
        <f t="shared" si="7"/>
        <v>-11.760000000000005</v>
      </c>
      <c r="W16" s="49">
        <v>87.5</v>
      </c>
      <c r="X16" s="37">
        <f>SUM(W16-76.06)</f>
        <v>11.439999999999998</v>
      </c>
      <c r="Y16" s="49"/>
      <c r="Z16" s="38"/>
      <c r="AA16" s="9">
        <v>67.11</v>
      </c>
      <c r="AB16" s="75">
        <f t="shared" si="8"/>
        <v>-5.140000000000001</v>
      </c>
    </row>
    <row r="17" spans="1:28" ht="15">
      <c r="A17" s="71">
        <v>15</v>
      </c>
      <c r="B17" s="39" t="s">
        <v>71</v>
      </c>
      <c r="C17" s="27">
        <v>88.25</v>
      </c>
      <c r="D17" s="31">
        <f t="shared" si="0"/>
        <v>8.579999999999998</v>
      </c>
      <c r="E17" s="21">
        <v>81.9</v>
      </c>
      <c r="F17" s="35">
        <f t="shared" si="1"/>
        <v>16.75</v>
      </c>
      <c r="G17" s="21">
        <v>93</v>
      </c>
      <c r="H17" s="35">
        <f t="shared" si="9"/>
        <v>27.049999999999997</v>
      </c>
      <c r="I17" s="33"/>
      <c r="J17" s="37"/>
      <c r="K17" s="49">
        <v>51</v>
      </c>
      <c r="L17" s="37">
        <f t="shared" si="2"/>
        <v>-18.900000000000006</v>
      </c>
      <c r="M17" s="49">
        <v>70.43</v>
      </c>
      <c r="N17" s="37">
        <f t="shared" si="3"/>
        <v>8.430000000000007</v>
      </c>
      <c r="O17" s="49">
        <v>52</v>
      </c>
      <c r="P17" s="37">
        <f t="shared" si="6"/>
        <v>-14.909999999999997</v>
      </c>
      <c r="Q17" s="49"/>
      <c r="R17" s="38"/>
      <c r="S17" s="49">
        <v>79</v>
      </c>
      <c r="T17" s="38">
        <f t="shared" si="10"/>
        <v>4.409999999999997</v>
      </c>
      <c r="U17" s="49">
        <v>96</v>
      </c>
      <c r="V17" s="37">
        <f t="shared" si="7"/>
        <v>22.239999999999995</v>
      </c>
      <c r="W17" s="49"/>
      <c r="X17" s="37"/>
      <c r="Y17" s="49"/>
      <c r="Z17" s="38"/>
      <c r="AA17" s="9">
        <v>76.44</v>
      </c>
      <c r="AB17" s="75">
        <f t="shared" si="8"/>
        <v>4.189999999999998</v>
      </c>
    </row>
    <row r="18" spans="1:28" ht="15">
      <c r="A18" s="71">
        <v>16</v>
      </c>
      <c r="B18" s="41" t="s">
        <v>72</v>
      </c>
      <c r="C18" s="27">
        <v>79.09</v>
      </c>
      <c r="D18" s="31">
        <f t="shared" si="0"/>
        <v>-0.5799999999999983</v>
      </c>
      <c r="E18" s="21">
        <v>72.04</v>
      </c>
      <c r="F18" s="35">
        <f t="shared" si="1"/>
        <v>6.890000000000001</v>
      </c>
      <c r="G18" s="21">
        <v>55</v>
      </c>
      <c r="H18" s="35">
        <f t="shared" si="9"/>
        <v>-10.950000000000003</v>
      </c>
      <c r="I18" s="33"/>
      <c r="J18" s="37"/>
      <c r="K18" s="49"/>
      <c r="L18" s="37"/>
      <c r="M18" s="49">
        <v>64.23</v>
      </c>
      <c r="N18" s="37">
        <f t="shared" si="3"/>
        <v>2.230000000000004</v>
      </c>
      <c r="O18" s="49"/>
      <c r="P18" s="37"/>
      <c r="Q18" s="49">
        <v>44</v>
      </c>
      <c r="R18" s="38">
        <f t="shared" si="4"/>
        <v>-18.659999999999997</v>
      </c>
      <c r="S18" s="49">
        <v>80.5</v>
      </c>
      <c r="T18" s="38">
        <f t="shared" si="10"/>
        <v>5.909999999999997</v>
      </c>
      <c r="U18" s="49">
        <v>82</v>
      </c>
      <c r="V18" s="37">
        <f t="shared" si="7"/>
        <v>8.239999999999995</v>
      </c>
      <c r="W18" s="49"/>
      <c r="X18" s="37"/>
      <c r="Y18" s="49"/>
      <c r="Z18" s="38"/>
      <c r="AA18" s="9">
        <v>68.12</v>
      </c>
      <c r="AB18" s="75">
        <f t="shared" si="8"/>
        <v>-4.1299999999999955</v>
      </c>
    </row>
    <row r="19" spans="1:28" ht="15">
      <c r="A19" s="71">
        <v>17</v>
      </c>
      <c r="B19" s="39" t="s">
        <v>73</v>
      </c>
      <c r="C19" s="27">
        <v>83.71</v>
      </c>
      <c r="D19" s="31">
        <f t="shared" si="0"/>
        <v>4.039999999999992</v>
      </c>
      <c r="E19" s="21">
        <v>67.94</v>
      </c>
      <c r="F19" s="35">
        <f t="shared" si="1"/>
        <v>2.789999999999992</v>
      </c>
      <c r="G19" s="21">
        <v>70.15</v>
      </c>
      <c r="H19" s="35">
        <f t="shared" si="9"/>
        <v>4.200000000000003</v>
      </c>
      <c r="I19" s="33">
        <v>63.15</v>
      </c>
      <c r="J19" s="37">
        <f t="shared" si="5"/>
        <v>-0.9600000000000009</v>
      </c>
      <c r="K19" s="49">
        <v>77.75</v>
      </c>
      <c r="L19" s="37">
        <f>SUM(K19-69.9)</f>
        <v>7.849999999999994</v>
      </c>
      <c r="M19" s="49">
        <v>70.31</v>
      </c>
      <c r="N19" s="37">
        <f t="shared" si="3"/>
        <v>8.310000000000002</v>
      </c>
      <c r="O19" s="49">
        <v>73.37</v>
      </c>
      <c r="P19" s="37">
        <f t="shared" si="6"/>
        <v>6.460000000000008</v>
      </c>
      <c r="Q19" s="49">
        <v>63.42</v>
      </c>
      <c r="R19" s="38">
        <f t="shared" si="4"/>
        <v>0.7600000000000051</v>
      </c>
      <c r="S19" s="49">
        <v>70.66</v>
      </c>
      <c r="T19" s="38">
        <f t="shared" si="10"/>
        <v>-3.930000000000007</v>
      </c>
      <c r="U19" s="49">
        <v>72.14</v>
      </c>
      <c r="V19" s="37">
        <f t="shared" si="7"/>
        <v>-1.6200000000000045</v>
      </c>
      <c r="W19" s="49">
        <v>68</v>
      </c>
      <c r="X19" s="37">
        <f>SUM(W19-76.06)</f>
        <v>-8.060000000000002</v>
      </c>
      <c r="Y19" s="49"/>
      <c r="Z19" s="38"/>
      <c r="AA19" s="9">
        <v>70.96</v>
      </c>
      <c r="AB19" s="75">
        <f t="shared" si="8"/>
        <v>-1.2900000000000063</v>
      </c>
    </row>
    <row r="20" spans="1:28" ht="15">
      <c r="A20" s="71">
        <v>18</v>
      </c>
      <c r="B20" s="39" t="s">
        <v>74</v>
      </c>
      <c r="C20" s="27">
        <v>89.23</v>
      </c>
      <c r="D20" s="31">
        <f t="shared" si="0"/>
        <v>9.560000000000002</v>
      </c>
      <c r="E20" s="21">
        <v>82.23</v>
      </c>
      <c r="F20" s="35">
        <f t="shared" si="1"/>
        <v>17.08</v>
      </c>
      <c r="G20" s="21">
        <v>94</v>
      </c>
      <c r="H20" s="35">
        <f t="shared" si="9"/>
        <v>28.049999999999997</v>
      </c>
      <c r="I20" s="33"/>
      <c r="J20" s="37"/>
      <c r="K20" s="49"/>
      <c r="L20" s="37"/>
      <c r="M20" s="49">
        <v>79.5</v>
      </c>
      <c r="N20" s="37">
        <f t="shared" si="3"/>
        <v>17.5</v>
      </c>
      <c r="O20" s="49"/>
      <c r="P20" s="37"/>
      <c r="Q20" s="49"/>
      <c r="R20" s="38"/>
      <c r="S20" s="49">
        <v>85.5</v>
      </c>
      <c r="T20" s="38">
        <f t="shared" si="10"/>
        <v>10.909999999999997</v>
      </c>
      <c r="U20" s="49">
        <v>95</v>
      </c>
      <c r="V20" s="37">
        <f t="shared" si="7"/>
        <v>21.239999999999995</v>
      </c>
      <c r="W20" s="49"/>
      <c r="X20" s="37"/>
      <c r="Y20" s="49"/>
      <c r="Z20" s="38"/>
      <c r="AA20" s="9">
        <v>87.57</v>
      </c>
      <c r="AB20" s="75">
        <f t="shared" si="8"/>
        <v>15.319999999999993</v>
      </c>
    </row>
    <row r="21" spans="1:28" ht="15">
      <c r="A21" s="71">
        <v>19</v>
      </c>
      <c r="B21" s="39" t="s">
        <v>10</v>
      </c>
      <c r="C21" s="27">
        <v>81.12</v>
      </c>
      <c r="D21" s="31">
        <f t="shared" si="0"/>
        <v>1.4500000000000028</v>
      </c>
      <c r="E21" s="21">
        <v>64.58</v>
      </c>
      <c r="F21" s="35">
        <f t="shared" si="1"/>
        <v>-0.5700000000000074</v>
      </c>
      <c r="G21" s="57">
        <v>64.44</v>
      </c>
      <c r="H21" s="35">
        <f t="shared" si="9"/>
        <v>-1.5100000000000051</v>
      </c>
      <c r="I21" s="33">
        <v>69.5</v>
      </c>
      <c r="J21" s="37">
        <f t="shared" si="5"/>
        <v>5.390000000000001</v>
      </c>
      <c r="K21" s="49">
        <v>66.75</v>
      </c>
      <c r="L21" s="37">
        <f>SUM(K21-69.9)</f>
        <v>-3.1500000000000057</v>
      </c>
      <c r="M21" s="49">
        <v>55.75</v>
      </c>
      <c r="N21" s="37">
        <f t="shared" si="3"/>
        <v>-6.25</v>
      </c>
      <c r="O21" s="49">
        <v>70.14</v>
      </c>
      <c r="P21" s="37">
        <f t="shared" si="6"/>
        <v>3.230000000000004</v>
      </c>
      <c r="Q21" s="49">
        <v>73.85</v>
      </c>
      <c r="R21" s="38">
        <f t="shared" si="4"/>
        <v>11.189999999999998</v>
      </c>
      <c r="S21" s="49"/>
      <c r="T21" s="38"/>
      <c r="U21" s="49">
        <v>59.66</v>
      </c>
      <c r="V21" s="37">
        <f t="shared" si="7"/>
        <v>-14.100000000000009</v>
      </c>
      <c r="W21" s="49"/>
      <c r="X21" s="37"/>
      <c r="Y21" s="49"/>
      <c r="Z21" s="38"/>
      <c r="AA21" s="9">
        <v>67.31</v>
      </c>
      <c r="AB21" s="75">
        <f t="shared" si="8"/>
        <v>-4.939999999999998</v>
      </c>
    </row>
    <row r="22" spans="1:28" ht="15">
      <c r="A22" s="71">
        <v>20</v>
      </c>
      <c r="B22" s="39" t="s">
        <v>16</v>
      </c>
      <c r="C22" s="27">
        <v>74.33</v>
      </c>
      <c r="D22" s="31">
        <f t="shared" si="0"/>
        <v>-5.340000000000003</v>
      </c>
      <c r="E22" s="21">
        <v>65.4</v>
      </c>
      <c r="F22" s="35">
        <f t="shared" si="1"/>
        <v>0.25</v>
      </c>
      <c r="G22" s="21">
        <v>70.75</v>
      </c>
      <c r="H22" s="35">
        <f t="shared" si="9"/>
        <v>4.799999999999997</v>
      </c>
      <c r="I22" s="33">
        <v>75</v>
      </c>
      <c r="J22" s="37">
        <f t="shared" si="5"/>
        <v>10.89</v>
      </c>
      <c r="K22" s="49">
        <v>51</v>
      </c>
      <c r="L22" s="37">
        <f>SUM(K22-69.9)</f>
        <v>-18.900000000000006</v>
      </c>
      <c r="M22" s="49">
        <v>51.5</v>
      </c>
      <c r="N22" s="37">
        <f t="shared" si="3"/>
        <v>-10.5</v>
      </c>
      <c r="O22" s="49">
        <v>52.8</v>
      </c>
      <c r="P22" s="37">
        <f t="shared" si="6"/>
        <v>-14.11</v>
      </c>
      <c r="Q22" s="49">
        <v>64</v>
      </c>
      <c r="R22" s="38">
        <f t="shared" si="4"/>
        <v>1.3400000000000034</v>
      </c>
      <c r="S22" s="49"/>
      <c r="T22" s="38"/>
      <c r="U22" s="49">
        <v>54</v>
      </c>
      <c r="V22" s="37">
        <f t="shared" si="7"/>
        <v>-19.760000000000005</v>
      </c>
      <c r="W22" s="49">
        <v>67</v>
      </c>
      <c r="X22" s="37">
        <f>SUM(W22-76.06)</f>
        <v>-9.060000000000002</v>
      </c>
      <c r="Y22" s="49"/>
      <c r="Z22" s="38"/>
      <c r="AA22" s="9">
        <v>62.57</v>
      </c>
      <c r="AB22" s="75">
        <f t="shared" si="8"/>
        <v>-9.68</v>
      </c>
    </row>
    <row r="23" spans="1:28" ht="15">
      <c r="A23" s="71">
        <v>21</v>
      </c>
      <c r="B23" s="39" t="s">
        <v>17</v>
      </c>
      <c r="C23" s="27">
        <v>75.07</v>
      </c>
      <c r="D23" s="31">
        <f t="shared" si="0"/>
        <v>-4.6000000000000085</v>
      </c>
      <c r="E23" s="21">
        <v>60.57</v>
      </c>
      <c r="F23" s="35">
        <f t="shared" si="1"/>
        <v>-4.580000000000005</v>
      </c>
      <c r="G23" s="21">
        <v>57.85</v>
      </c>
      <c r="H23" s="35">
        <f t="shared" si="9"/>
        <v>-8.100000000000001</v>
      </c>
      <c r="I23" s="33">
        <v>68</v>
      </c>
      <c r="J23" s="37">
        <f t="shared" si="5"/>
        <v>3.8900000000000006</v>
      </c>
      <c r="K23" s="49">
        <v>83.5</v>
      </c>
      <c r="L23" s="37">
        <f>SUM(K23-69.9)</f>
        <v>13.599999999999994</v>
      </c>
      <c r="M23" s="49">
        <v>67</v>
      </c>
      <c r="N23" s="37">
        <f t="shared" si="3"/>
        <v>5</v>
      </c>
      <c r="O23" s="49">
        <v>49.5</v>
      </c>
      <c r="P23" s="37">
        <f t="shared" si="6"/>
        <v>-17.409999999999997</v>
      </c>
      <c r="Q23" s="49">
        <v>53.5</v>
      </c>
      <c r="R23" s="38">
        <f t="shared" si="4"/>
        <v>-9.159999999999997</v>
      </c>
      <c r="S23" s="49"/>
      <c r="T23" s="38"/>
      <c r="U23" s="49"/>
      <c r="V23" s="37"/>
      <c r="W23" s="49"/>
      <c r="X23" s="37"/>
      <c r="Y23" s="49"/>
      <c r="Z23" s="38"/>
      <c r="AA23" s="9">
        <v>64.37</v>
      </c>
      <c r="AB23" s="75">
        <f t="shared" si="8"/>
        <v>-7.8799999999999955</v>
      </c>
    </row>
    <row r="24" spans="1:28" ht="15">
      <c r="A24" s="71">
        <v>22</v>
      </c>
      <c r="B24" s="39" t="s">
        <v>18</v>
      </c>
      <c r="C24" s="27">
        <v>76.56</v>
      </c>
      <c r="D24" s="31">
        <f t="shared" si="0"/>
        <v>-3.1099999999999994</v>
      </c>
      <c r="E24" s="21">
        <v>63.86</v>
      </c>
      <c r="F24" s="35">
        <f t="shared" si="1"/>
        <v>-1.2900000000000063</v>
      </c>
      <c r="G24" s="21">
        <v>58.73</v>
      </c>
      <c r="H24" s="35">
        <f t="shared" si="9"/>
        <v>-7.220000000000006</v>
      </c>
      <c r="I24" s="33">
        <v>57.8</v>
      </c>
      <c r="J24" s="37">
        <f t="shared" si="5"/>
        <v>-6.310000000000002</v>
      </c>
      <c r="K24" s="49"/>
      <c r="L24" s="37"/>
      <c r="M24" s="49">
        <v>50.83</v>
      </c>
      <c r="N24" s="37">
        <f t="shared" si="3"/>
        <v>-11.170000000000002</v>
      </c>
      <c r="O24" s="49">
        <v>53</v>
      </c>
      <c r="P24" s="37">
        <f t="shared" si="6"/>
        <v>-13.909999999999997</v>
      </c>
      <c r="Q24" s="49">
        <v>61.25</v>
      </c>
      <c r="R24" s="38">
        <f t="shared" si="4"/>
        <v>-1.4099999999999966</v>
      </c>
      <c r="S24" s="49"/>
      <c r="T24" s="38"/>
      <c r="U24" s="49">
        <v>23</v>
      </c>
      <c r="V24" s="37">
        <f t="shared" si="7"/>
        <v>-50.760000000000005</v>
      </c>
      <c r="W24" s="49"/>
      <c r="X24" s="37"/>
      <c r="Y24" s="49"/>
      <c r="Z24" s="38"/>
      <c r="AA24" s="9">
        <v>55.62</v>
      </c>
      <c r="AB24" s="75">
        <f t="shared" si="8"/>
        <v>-16.630000000000003</v>
      </c>
    </row>
    <row r="25" spans="1:28" ht="15">
      <c r="A25" s="71">
        <v>23</v>
      </c>
      <c r="B25" s="30" t="s">
        <v>19</v>
      </c>
      <c r="C25" s="27">
        <v>60.75</v>
      </c>
      <c r="D25" s="31">
        <f t="shared" si="0"/>
        <v>-18.92</v>
      </c>
      <c r="E25" s="21">
        <v>49</v>
      </c>
      <c r="F25" s="35">
        <f t="shared" si="1"/>
        <v>-16.150000000000006</v>
      </c>
      <c r="G25" s="21">
        <v>34.1</v>
      </c>
      <c r="H25" s="35">
        <f t="shared" si="9"/>
        <v>-31.85</v>
      </c>
      <c r="I25" s="33">
        <v>27.87</v>
      </c>
      <c r="J25" s="37">
        <f t="shared" si="5"/>
        <v>-36.239999999999995</v>
      </c>
      <c r="K25" s="49"/>
      <c r="L25" s="37"/>
      <c r="M25" s="49">
        <v>71</v>
      </c>
      <c r="N25" s="37">
        <f t="shared" si="3"/>
        <v>9</v>
      </c>
      <c r="O25" s="49"/>
      <c r="P25" s="37"/>
      <c r="Q25" s="49"/>
      <c r="R25" s="38"/>
      <c r="S25" s="49"/>
      <c r="T25" s="38"/>
      <c r="U25" s="49"/>
      <c r="V25" s="37"/>
      <c r="W25" s="49"/>
      <c r="X25" s="37"/>
      <c r="Y25" s="49"/>
      <c r="Z25" s="38"/>
      <c r="AA25" s="9">
        <v>48.54</v>
      </c>
      <c r="AB25" s="75">
        <f t="shared" si="8"/>
        <v>-23.71</v>
      </c>
    </row>
    <row r="26" spans="1:28" ht="15">
      <c r="A26" s="71">
        <v>24</v>
      </c>
      <c r="B26" s="39" t="s">
        <v>106</v>
      </c>
      <c r="C26" s="27">
        <v>69.25</v>
      </c>
      <c r="D26" s="31">
        <f t="shared" si="0"/>
        <v>-10.420000000000002</v>
      </c>
      <c r="E26" s="21">
        <v>63.62</v>
      </c>
      <c r="F26" s="35">
        <f t="shared" si="1"/>
        <v>-1.5300000000000082</v>
      </c>
      <c r="G26" s="21">
        <v>57.08</v>
      </c>
      <c r="H26" s="35">
        <f t="shared" si="9"/>
        <v>-8.870000000000005</v>
      </c>
      <c r="I26" s="33">
        <v>50.85</v>
      </c>
      <c r="J26" s="37">
        <f t="shared" si="5"/>
        <v>-13.259999999999998</v>
      </c>
      <c r="K26" s="49">
        <v>63.55</v>
      </c>
      <c r="L26" s="37">
        <f>SUM(K26-69.9)</f>
        <v>-6.3500000000000085</v>
      </c>
      <c r="M26" s="49">
        <v>56.5</v>
      </c>
      <c r="N26" s="37">
        <f t="shared" si="3"/>
        <v>-5.5</v>
      </c>
      <c r="O26" s="49">
        <v>39</v>
      </c>
      <c r="P26" s="37">
        <f t="shared" si="6"/>
        <v>-27.909999999999997</v>
      </c>
      <c r="Q26" s="49">
        <v>50.85</v>
      </c>
      <c r="R26" s="38">
        <f t="shared" si="4"/>
        <v>-11.809999999999995</v>
      </c>
      <c r="S26" s="49">
        <v>44</v>
      </c>
      <c r="T26" s="38">
        <f>SUM(S26-74.59)</f>
        <v>-30.590000000000003</v>
      </c>
      <c r="U26" s="49">
        <v>45</v>
      </c>
      <c r="V26" s="37">
        <f t="shared" si="7"/>
        <v>-28.760000000000005</v>
      </c>
      <c r="W26" s="49"/>
      <c r="X26" s="37"/>
      <c r="Y26" s="49"/>
      <c r="Z26" s="38"/>
      <c r="AA26" s="9">
        <v>53.97</v>
      </c>
      <c r="AB26" s="75">
        <f t="shared" si="8"/>
        <v>-18.28</v>
      </c>
    </row>
    <row r="27" spans="1:28" ht="15">
      <c r="A27" s="71">
        <v>25</v>
      </c>
      <c r="B27" s="39" t="s">
        <v>20</v>
      </c>
      <c r="C27" s="27">
        <v>68.76</v>
      </c>
      <c r="D27" s="31">
        <f t="shared" si="0"/>
        <v>-10.909999999999997</v>
      </c>
      <c r="E27" s="21">
        <v>51.71</v>
      </c>
      <c r="F27" s="35">
        <f t="shared" si="1"/>
        <v>-13.440000000000005</v>
      </c>
      <c r="G27" s="21">
        <v>52.37</v>
      </c>
      <c r="H27" s="35">
        <f t="shared" si="9"/>
        <v>-13.580000000000005</v>
      </c>
      <c r="I27" s="33">
        <v>54</v>
      </c>
      <c r="J27" s="37">
        <f t="shared" si="5"/>
        <v>-10.11</v>
      </c>
      <c r="K27" s="49"/>
      <c r="L27" s="37"/>
      <c r="M27" s="49">
        <v>55</v>
      </c>
      <c r="N27" s="37">
        <f t="shared" si="3"/>
        <v>-7</v>
      </c>
      <c r="O27" s="49">
        <v>51.66</v>
      </c>
      <c r="P27" s="37">
        <f t="shared" si="6"/>
        <v>-15.25</v>
      </c>
      <c r="Q27" s="49">
        <v>54</v>
      </c>
      <c r="R27" s="38">
        <f t="shared" si="4"/>
        <v>-8.659999999999997</v>
      </c>
      <c r="S27" s="49"/>
      <c r="T27" s="38"/>
      <c r="U27" s="49">
        <v>76</v>
      </c>
      <c r="V27" s="37">
        <f t="shared" si="7"/>
        <v>2.239999999999995</v>
      </c>
      <c r="W27" s="49"/>
      <c r="X27" s="37"/>
      <c r="Y27" s="49"/>
      <c r="Z27" s="38"/>
      <c r="AA27" s="9">
        <v>57.93</v>
      </c>
      <c r="AB27" s="75">
        <f t="shared" si="8"/>
        <v>-14.32</v>
      </c>
    </row>
    <row r="28" spans="1:28" ht="15">
      <c r="A28" s="71">
        <v>26</v>
      </c>
      <c r="B28" s="40" t="s">
        <v>21</v>
      </c>
      <c r="C28" s="21">
        <v>75.73</v>
      </c>
      <c r="D28" s="31">
        <f t="shared" si="0"/>
        <v>-3.9399999999999977</v>
      </c>
      <c r="E28" s="21">
        <v>53.5</v>
      </c>
      <c r="F28" s="35">
        <f t="shared" si="1"/>
        <v>-11.650000000000006</v>
      </c>
      <c r="G28" s="21">
        <v>58.5</v>
      </c>
      <c r="H28" s="35">
        <f t="shared" si="9"/>
        <v>-7.450000000000003</v>
      </c>
      <c r="I28" s="33">
        <v>48.5</v>
      </c>
      <c r="J28" s="37">
        <f t="shared" si="5"/>
        <v>-15.61</v>
      </c>
      <c r="K28" s="49">
        <v>69.33</v>
      </c>
      <c r="L28" s="37">
        <f aca="true" t="shared" si="11" ref="L28:L35">SUM(K28-69.9)</f>
        <v>-0.5700000000000074</v>
      </c>
      <c r="M28" s="49">
        <v>54.71</v>
      </c>
      <c r="N28" s="37">
        <f t="shared" si="3"/>
        <v>-7.289999999999999</v>
      </c>
      <c r="O28" s="49"/>
      <c r="P28" s="37"/>
      <c r="Q28" s="49">
        <v>36</v>
      </c>
      <c r="R28" s="38">
        <f t="shared" si="4"/>
        <v>-26.659999999999997</v>
      </c>
      <c r="S28" s="49"/>
      <c r="T28" s="38"/>
      <c r="U28" s="49"/>
      <c r="V28" s="37"/>
      <c r="W28" s="49"/>
      <c r="X28" s="37"/>
      <c r="Y28" s="49"/>
      <c r="Z28" s="38"/>
      <c r="AA28" s="9">
        <v>56.61</v>
      </c>
      <c r="AB28" s="75">
        <f t="shared" si="8"/>
        <v>-15.64</v>
      </c>
    </row>
    <row r="29" spans="1:28" ht="15">
      <c r="A29" s="118">
        <v>27</v>
      </c>
      <c r="B29" s="40" t="s">
        <v>156</v>
      </c>
      <c r="C29" s="21">
        <v>76.87</v>
      </c>
      <c r="D29" s="31">
        <f t="shared" si="0"/>
        <v>-2.799999999999997</v>
      </c>
      <c r="E29" s="21">
        <v>62.85</v>
      </c>
      <c r="F29" s="35">
        <f t="shared" si="1"/>
        <v>-2.3000000000000043</v>
      </c>
      <c r="G29" s="21">
        <v>82.66</v>
      </c>
      <c r="H29" s="35">
        <f t="shared" si="9"/>
        <v>16.709999999999994</v>
      </c>
      <c r="I29" s="33"/>
      <c r="J29" s="37"/>
      <c r="K29" s="49">
        <v>66</v>
      </c>
      <c r="L29" s="37">
        <f t="shared" si="11"/>
        <v>-3.9000000000000057</v>
      </c>
      <c r="M29" s="49">
        <v>52.75</v>
      </c>
      <c r="N29" s="37">
        <f t="shared" si="3"/>
        <v>-9.25</v>
      </c>
      <c r="O29" s="49"/>
      <c r="P29" s="37"/>
      <c r="Q29" s="49"/>
      <c r="R29" s="38"/>
      <c r="S29" s="49"/>
      <c r="T29" s="38"/>
      <c r="U29" s="49">
        <v>80</v>
      </c>
      <c r="V29" s="37">
        <f t="shared" si="7"/>
        <v>6.239999999999995</v>
      </c>
      <c r="W29" s="49"/>
      <c r="X29" s="37"/>
      <c r="Y29" s="49"/>
      <c r="Z29" s="38"/>
      <c r="AA29" s="9">
        <v>70.18</v>
      </c>
      <c r="AB29" s="75">
        <f t="shared" si="8"/>
        <v>-2.069999999999993</v>
      </c>
    </row>
    <row r="30" spans="1:28" ht="15">
      <c r="A30" s="118">
        <v>28</v>
      </c>
      <c r="B30" s="39" t="s">
        <v>22</v>
      </c>
      <c r="C30" s="27">
        <v>77.86</v>
      </c>
      <c r="D30" s="31">
        <f t="shared" si="0"/>
        <v>-1.8100000000000023</v>
      </c>
      <c r="E30" s="21">
        <v>63.3</v>
      </c>
      <c r="F30" s="35">
        <f t="shared" si="1"/>
        <v>-1.8500000000000085</v>
      </c>
      <c r="G30" s="21">
        <v>71</v>
      </c>
      <c r="H30" s="35">
        <f t="shared" si="9"/>
        <v>5.049999999999997</v>
      </c>
      <c r="I30" s="33">
        <v>64.25</v>
      </c>
      <c r="J30" s="37">
        <f t="shared" si="5"/>
        <v>0.14000000000000057</v>
      </c>
      <c r="K30" s="49">
        <v>64</v>
      </c>
      <c r="L30" s="37">
        <f t="shared" si="11"/>
        <v>-5.900000000000006</v>
      </c>
      <c r="M30" s="49">
        <v>52.33</v>
      </c>
      <c r="N30" s="37">
        <f t="shared" si="3"/>
        <v>-9.670000000000002</v>
      </c>
      <c r="O30" s="49">
        <v>70.33</v>
      </c>
      <c r="P30" s="37">
        <f t="shared" si="6"/>
        <v>3.4200000000000017</v>
      </c>
      <c r="Q30" s="49">
        <v>70</v>
      </c>
      <c r="R30" s="38">
        <f t="shared" si="4"/>
        <v>7.340000000000003</v>
      </c>
      <c r="S30" s="49">
        <v>68</v>
      </c>
      <c r="T30" s="38">
        <f>SUM(S30-74.59)</f>
        <v>-6.590000000000003</v>
      </c>
      <c r="U30" s="49">
        <v>69.5</v>
      </c>
      <c r="V30" s="37">
        <f t="shared" si="7"/>
        <v>-4.260000000000005</v>
      </c>
      <c r="W30" s="49"/>
      <c r="X30" s="37"/>
      <c r="Y30" s="49"/>
      <c r="Z30" s="38"/>
      <c r="AA30" s="9">
        <v>67.05</v>
      </c>
      <c r="AB30" s="75">
        <f t="shared" si="8"/>
        <v>-5.200000000000003</v>
      </c>
    </row>
    <row r="31" spans="1:28" ht="15">
      <c r="A31" s="118">
        <v>29</v>
      </c>
      <c r="B31" s="39" t="s">
        <v>23</v>
      </c>
      <c r="C31" s="27">
        <v>71.44</v>
      </c>
      <c r="D31" s="31">
        <f t="shared" si="0"/>
        <v>-8.230000000000004</v>
      </c>
      <c r="E31" s="21">
        <v>61</v>
      </c>
      <c r="F31" s="35">
        <f t="shared" si="1"/>
        <v>-4.150000000000006</v>
      </c>
      <c r="G31" s="21">
        <v>55.45</v>
      </c>
      <c r="H31" s="35">
        <f t="shared" si="9"/>
        <v>-10.5</v>
      </c>
      <c r="I31" s="33">
        <v>59</v>
      </c>
      <c r="J31" s="37">
        <f t="shared" si="5"/>
        <v>-5.109999999999999</v>
      </c>
      <c r="K31" s="49">
        <v>80</v>
      </c>
      <c r="L31" s="37">
        <f t="shared" si="11"/>
        <v>10.099999999999994</v>
      </c>
      <c r="M31" s="49">
        <v>51.4</v>
      </c>
      <c r="N31" s="37">
        <f t="shared" si="3"/>
        <v>-10.600000000000001</v>
      </c>
      <c r="O31" s="49">
        <v>53</v>
      </c>
      <c r="P31" s="37">
        <f t="shared" si="6"/>
        <v>-13.909999999999997</v>
      </c>
      <c r="Q31" s="49">
        <v>55.33</v>
      </c>
      <c r="R31" s="38">
        <f t="shared" si="4"/>
        <v>-7.329999999999998</v>
      </c>
      <c r="S31" s="49">
        <v>81</v>
      </c>
      <c r="T31" s="38">
        <f>SUM(S31-74.59)</f>
        <v>6.409999999999997</v>
      </c>
      <c r="U31" s="49">
        <v>79</v>
      </c>
      <c r="V31" s="37">
        <f t="shared" si="7"/>
        <v>5.239999999999995</v>
      </c>
      <c r="W31" s="49">
        <v>44</v>
      </c>
      <c r="X31" s="37">
        <f>SUM(W31-76.06)</f>
        <v>-32.06</v>
      </c>
      <c r="Y31" s="49"/>
      <c r="Z31" s="38"/>
      <c r="AA31" s="9">
        <v>62.78</v>
      </c>
      <c r="AB31" s="75">
        <f t="shared" si="8"/>
        <v>-9.469999999999999</v>
      </c>
    </row>
    <row r="32" spans="1:28" ht="15">
      <c r="A32" s="118">
        <v>30</v>
      </c>
      <c r="B32" s="39" t="s">
        <v>24</v>
      </c>
      <c r="C32" s="27">
        <v>66.55</v>
      </c>
      <c r="D32" s="31">
        <f t="shared" si="0"/>
        <v>-13.120000000000005</v>
      </c>
      <c r="E32" s="21">
        <v>51.15</v>
      </c>
      <c r="F32" s="35">
        <f t="shared" si="1"/>
        <v>-14.000000000000007</v>
      </c>
      <c r="G32" s="21">
        <v>53.16</v>
      </c>
      <c r="H32" s="35">
        <f t="shared" si="9"/>
        <v>-12.790000000000006</v>
      </c>
      <c r="I32" s="33">
        <v>51</v>
      </c>
      <c r="J32" s="37">
        <f t="shared" si="5"/>
        <v>-13.11</v>
      </c>
      <c r="K32" s="49">
        <v>60.33</v>
      </c>
      <c r="L32" s="37">
        <f t="shared" si="11"/>
        <v>-9.570000000000007</v>
      </c>
      <c r="M32" s="49">
        <v>48.4</v>
      </c>
      <c r="N32" s="37">
        <f t="shared" si="3"/>
        <v>-13.600000000000001</v>
      </c>
      <c r="O32" s="49">
        <v>15</v>
      </c>
      <c r="P32" s="37">
        <f t="shared" si="6"/>
        <v>-51.91</v>
      </c>
      <c r="Q32" s="49">
        <v>49.33</v>
      </c>
      <c r="R32" s="38">
        <f t="shared" si="4"/>
        <v>-13.329999999999998</v>
      </c>
      <c r="S32" s="49"/>
      <c r="T32" s="38"/>
      <c r="U32" s="49">
        <v>72</v>
      </c>
      <c r="V32" s="37">
        <f t="shared" si="7"/>
        <v>-1.7600000000000051</v>
      </c>
      <c r="W32" s="49"/>
      <c r="X32" s="37"/>
      <c r="Y32" s="49"/>
      <c r="Z32" s="38"/>
      <c r="AA32" s="9">
        <v>51.88</v>
      </c>
      <c r="AB32" s="75">
        <f t="shared" si="8"/>
        <v>-20.369999999999997</v>
      </c>
    </row>
    <row r="33" spans="1:28" ht="15">
      <c r="A33" s="118">
        <v>31</v>
      </c>
      <c r="B33" s="39" t="s">
        <v>11</v>
      </c>
      <c r="C33" s="27">
        <v>78.8</v>
      </c>
      <c r="D33" s="31">
        <f t="shared" si="0"/>
        <v>-0.8700000000000045</v>
      </c>
      <c r="E33" s="21">
        <v>59.61</v>
      </c>
      <c r="F33" s="35">
        <f t="shared" si="1"/>
        <v>-5.540000000000006</v>
      </c>
      <c r="G33" s="57">
        <v>73.4</v>
      </c>
      <c r="H33" s="35">
        <f t="shared" si="9"/>
        <v>7.450000000000003</v>
      </c>
      <c r="I33" s="33">
        <v>94</v>
      </c>
      <c r="J33" s="37">
        <f t="shared" si="5"/>
        <v>29.89</v>
      </c>
      <c r="K33" s="49">
        <v>66.6</v>
      </c>
      <c r="L33" s="37">
        <f t="shared" si="11"/>
        <v>-3.3000000000000114</v>
      </c>
      <c r="M33" s="49">
        <v>52.25</v>
      </c>
      <c r="N33" s="37">
        <f t="shared" si="3"/>
        <v>-9.75</v>
      </c>
      <c r="O33" s="49">
        <v>66.6</v>
      </c>
      <c r="P33" s="37">
        <f t="shared" si="6"/>
        <v>-0.3100000000000023</v>
      </c>
      <c r="Q33" s="49">
        <v>54.75</v>
      </c>
      <c r="R33" s="38">
        <f t="shared" si="4"/>
        <v>-7.909999999999997</v>
      </c>
      <c r="S33" s="49"/>
      <c r="T33" s="38"/>
      <c r="U33" s="49">
        <v>62.5</v>
      </c>
      <c r="V33" s="37">
        <f t="shared" si="7"/>
        <v>-11.260000000000005</v>
      </c>
      <c r="W33" s="49">
        <v>69</v>
      </c>
      <c r="X33" s="37">
        <f>SUM(W33-76.06)</f>
        <v>-7.060000000000002</v>
      </c>
      <c r="Y33" s="49"/>
      <c r="Z33" s="38"/>
      <c r="AA33" s="9">
        <v>67.75</v>
      </c>
      <c r="AB33" s="75">
        <f t="shared" si="8"/>
        <v>-4.5</v>
      </c>
    </row>
    <row r="34" spans="1:28" ht="15">
      <c r="A34" s="118">
        <v>32</v>
      </c>
      <c r="B34" s="39" t="s">
        <v>25</v>
      </c>
      <c r="C34" s="27">
        <v>63.72</v>
      </c>
      <c r="D34" s="31">
        <f t="shared" si="0"/>
        <v>-15.950000000000003</v>
      </c>
      <c r="E34" s="21">
        <v>39.45</v>
      </c>
      <c r="F34" s="35">
        <f t="shared" si="1"/>
        <v>-25.700000000000003</v>
      </c>
      <c r="G34" s="21">
        <v>48.8</v>
      </c>
      <c r="H34" s="35">
        <f t="shared" si="9"/>
        <v>-17.150000000000006</v>
      </c>
      <c r="I34" s="33">
        <v>46.66</v>
      </c>
      <c r="J34" s="37">
        <f t="shared" si="5"/>
        <v>-17.450000000000003</v>
      </c>
      <c r="K34" s="49">
        <v>71</v>
      </c>
      <c r="L34" s="37">
        <f t="shared" si="11"/>
        <v>1.0999999999999943</v>
      </c>
      <c r="M34" s="49">
        <v>46.33</v>
      </c>
      <c r="N34" s="37">
        <f t="shared" si="3"/>
        <v>-15.670000000000002</v>
      </c>
      <c r="O34" s="49">
        <v>84</v>
      </c>
      <c r="P34" s="37">
        <f t="shared" si="6"/>
        <v>17.090000000000003</v>
      </c>
      <c r="Q34" s="49">
        <v>40.5</v>
      </c>
      <c r="R34" s="38">
        <f t="shared" si="4"/>
        <v>-22.159999999999997</v>
      </c>
      <c r="S34" s="49"/>
      <c r="T34" s="38"/>
      <c r="U34" s="49"/>
      <c r="V34" s="37"/>
      <c r="W34" s="49">
        <v>87</v>
      </c>
      <c r="X34" s="37">
        <f>SUM(W34-76.06)</f>
        <v>10.939999999999998</v>
      </c>
      <c r="Y34" s="49"/>
      <c r="Z34" s="38"/>
      <c r="AA34" s="9">
        <v>58.6</v>
      </c>
      <c r="AB34" s="75">
        <f t="shared" si="8"/>
        <v>-13.649999999999999</v>
      </c>
    </row>
    <row r="35" spans="1:28" ht="15">
      <c r="A35" s="118">
        <v>33</v>
      </c>
      <c r="B35" s="39" t="s">
        <v>26</v>
      </c>
      <c r="C35" s="27">
        <v>77.31</v>
      </c>
      <c r="D35" s="31">
        <f t="shared" si="0"/>
        <v>-2.3599999999999994</v>
      </c>
      <c r="E35" s="21">
        <v>59</v>
      </c>
      <c r="F35" s="35">
        <f t="shared" si="1"/>
        <v>-6.150000000000006</v>
      </c>
      <c r="G35" s="21">
        <v>58.9</v>
      </c>
      <c r="H35" s="35">
        <f t="shared" si="9"/>
        <v>-7.050000000000004</v>
      </c>
      <c r="I35" s="33">
        <v>50</v>
      </c>
      <c r="J35" s="37">
        <f t="shared" si="5"/>
        <v>-14.11</v>
      </c>
      <c r="K35" s="49">
        <v>61</v>
      </c>
      <c r="L35" s="37">
        <f t="shared" si="11"/>
        <v>-8.900000000000006</v>
      </c>
      <c r="M35" s="49">
        <v>53.3</v>
      </c>
      <c r="N35" s="37">
        <f t="shared" si="3"/>
        <v>-8.700000000000003</v>
      </c>
      <c r="O35" s="49"/>
      <c r="P35" s="37"/>
      <c r="Q35" s="49"/>
      <c r="R35" s="38"/>
      <c r="S35" s="49"/>
      <c r="T35" s="38"/>
      <c r="U35" s="49">
        <v>87.5</v>
      </c>
      <c r="V35" s="37">
        <f t="shared" si="7"/>
        <v>13.739999999999995</v>
      </c>
      <c r="W35" s="49"/>
      <c r="X35" s="37"/>
      <c r="Y35" s="49"/>
      <c r="Z35" s="38"/>
      <c r="AA35" s="9">
        <v>63.85</v>
      </c>
      <c r="AB35" s="75">
        <f t="shared" si="8"/>
        <v>-8.399999999999999</v>
      </c>
    </row>
    <row r="36" spans="1:28" ht="15">
      <c r="A36" s="118">
        <v>34</v>
      </c>
      <c r="B36" s="39" t="s">
        <v>27</v>
      </c>
      <c r="C36" s="27">
        <v>83.72</v>
      </c>
      <c r="D36" s="31">
        <f t="shared" si="0"/>
        <v>4.049999999999997</v>
      </c>
      <c r="E36" s="21">
        <v>67.89</v>
      </c>
      <c r="F36" s="35">
        <f t="shared" si="1"/>
        <v>2.739999999999995</v>
      </c>
      <c r="G36" s="21">
        <v>68.78</v>
      </c>
      <c r="H36" s="35">
        <f t="shared" si="9"/>
        <v>2.8299999999999983</v>
      </c>
      <c r="I36" s="33">
        <v>73.12</v>
      </c>
      <c r="J36" s="37">
        <f t="shared" si="5"/>
        <v>9.010000000000005</v>
      </c>
      <c r="K36" s="49"/>
      <c r="L36" s="37"/>
      <c r="M36" s="49">
        <v>64.28</v>
      </c>
      <c r="N36" s="37">
        <f t="shared" si="3"/>
        <v>2.280000000000001</v>
      </c>
      <c r="O36" s="49">
        <v>70.2</v>
      </c>
      <c r="P36" s="37">
        <f t="shared" si="6"/>
        <v>3.2900000000000063</v>
      </c>
      <c r="Q36" s="49">
        <v>73</v>
      </c>
      <c r="R36" s="38">
        <f t="shared" si="4"/>
        <v>10.340000000000003</v>
      </c>
      <c r="S36" s="49">
        <v>79</v>
      </c>
      <c r="T36" s="38">
        <f>SUM(S36-74.59)</f>
        <v>4.409999999999997</v>
      </c>
      <c r="U36" s="49">
        <v>77</v>
      </c>
      <c r="V36" s="37">
        <f t="shared" si="7"/>
        <v>3.239999999999995</v>
      </c>
      <c r="W36" s="49"/>
      <c r="X36" s="37"/>
      <c r="Y36" s="49"/>
      <c r="Z36" s="38"/>
      <c r="AA36" s="9">
        <v>72.99</v>
      </c>
      <c r="AB36" s="75">
        <f t="shared" si="8"/>
        <v>0.7399999999999949</v>
      </c>
    </row>
    <row r="37" spans="1:28" ht="15">
      <c r="A37" s="118">
        <v>35</v>
      </c>
      <c r="B37" s="39" t="s">
        <v>28</v>
      </c>
      <c r="C37" s="27">
        <v>81.61</v>
      </c>
      <c r="D37" s="31">
        <f t="shared" si="0"/>
        <v>1.9399999999999977</v>
      </c>
      <c r="E37" s="21">
        <v>64.12</v>
      </c>
      <c r="F37" s="35">
        <f t="shared" si="1"/>
        <v>-1.0300000000000011</v>
      </c>
      <c r="G37" s="21">
        <v>61.71</v>
      </c>
      <c r="H37" s="35">
        <f t="shared" si="9"/>
        <v>-4.240000000000002</v>
      </c>
      <c r="I37" s="33">
        <v>69</v>
      </c>
      <c r="J37" s="37">
        <f t="shared" si="5"/>
        <v>4.890000000000001</v>
      </c>
      <c r="K37" s="49">
        <v>63.66</v>
      </c>
      <c r="L37" s="37">
        <f>SUM(K37-69.9)</f>
        <v>-6.240000000000009</v>
      </c>
      <c r="M37" s="49">
        <v>63.8</v>
      </c>
      <c r="N37" s="37">
        <f t="shared" si="3"/>
        <v>1.7999999999999972</v>
      </c>
      <c r="O37" s="49">
        <v>54</v>
      </c>
      <c r="P37" s="37">
        <f t="shared" si="6"/>
        <v>-12.909999999999997</v>
      </c>
      <c r="Q37" s="49">
        <v>61</v>
      </c>
      <c r="R37" s="38">
        <f t="shared" si="4"/>
        <v>-1.6599999999999966</v>
      </c>
      <c r="S37" s="49">
        <v>53</v>
      </c>
      <c r="T37" s="38">
        <f>SUM(S37-74.59)</f>
        <v>-21.590000000000003</v>
      </c>
      <c r="U37" s="49"/>
      <c r="V37" s="37"/>
      <c r="W37" s="49"/>
      <c r="X37" s="37"/>
      <c r="Y37" s="49"/>
      <c r="Z37" s="38"/>
      <c r="AA37" s="9">
        <v>63.5</v>
      </c>
      <c r="AB37" s="75">
        <f t="shared" si="8"/>
        <v>-8.75</v>
      </c>
    </row>
    <row r="38" spans="1:28" ht="15">
      <c r="A38" s="118">
        <v>36</v>
      </c>
      <c r="B38" s="39" t="s">
        <v>107</v>
      </c>
      <c r="C38" s="27"/>
      <c r="D38" s="31"/>
      <c r="E38" s="21"/>
      <c r="F38" s="35"/>
      <c r="G38" s="21"/>
      <c r="H38" s="35"/>
      <c r="I38" s="33"/>
      <c r="J38" s="37"/>
      <c r="K38" s="49"/>
      <c r="L38" s="37"/>
      <c r="M38" s="49"/>
      <c r="N38" s="37"/>
      <c r="O38" s="49"/>
      <c r="P38" s="37"/>
      <c r="Q38" s="49"/>
      <c r="R38" s="38"/>
      <c r="S38" s="49"/>
      <c r="T38" s="38"/>
      <c r="U38" s="49"/>
      <c r="V38" s="37"/>
      <c r="W38" s="49"/>
      <c r="X38" s="37"/>
      <c r="Y38" s="49"/>
      <c r="Z38" s="38"/>
      <c r="AA38" s="9"/>
      <c r="AB38" s="75"/>
    </row>
    <row r="39" spans="1:28" ht="15">
      <c r="A39" s="118">
        <v>37</v>
      </c>
      <c r="B39" s="39" t="s">
        <v>29</v>
      </c>
      <c r="C39" s="27">
        <v>71</v>
      </c>
      <c r="D39" s="31">
        <f aca="true" t="shared" si="12" ref="D39:D46">SUM(C39-79.67)</f>
        <v>-8.670000000000002</v>
      </c>
      <c r="E39" s="29">
        <v>23</v>
      </c>
      <c r="F39" s="35">
        <f aca="true" t="shared" si="13" ref="F39:F46">SUM(E39-65.15)</f>
        <v>-42.150000000000006</v>
      </c>
      <c r="G39" s="29"/>
      <c r="H39" s="35"/>
      <c r="I39" s="33"/>
      <c r="J39" s="37"/>
      <c r="K39" s="49"/>
      <c r="L39" s="37"/>
      <c r="M39" s="49"/>
      <c r="N39" s="37"/>
      <c r="O39" s="49">
        <v>35.5</v>
      </c>
      <c r="P39" s="37">
        <f t="shared" si="6"/>
        <v>-31.409999999999997</v>
      </c>
      <c r="Q39" s="49">
        <v>35</v>
      </c>
      <c r="R39" s="38">
        <f t="shared" si="4"/>
        <v>-27.659999999999997</v>
      </c>
      <c r="S39" s="49"/>
      <c r="T39" s="38"/>
      <c r="U39" s="49"/>
      <c r="V39" s="37"/>
      <c r="W39" s="49"/>
      <c r="X39" s="37"/>
      <c r="Y39" s="49"/>
      <c r="Z39" s="38"/>
      <c r="AA39" s="9">
        <v>41.12</v>
      </c>
      <c r="AB39" s="75">
        <f t="shared" si="8"/>
        <v>-31.130000000000003</v>
      </c>
    </row>
    <row r="40" spans="1:28" ht="15">
      <c r="A40" s="118">
        <v>38</v>
      </c>
      <c r="B40" s="39" t="s">
        <v>30</v>
      </c>
      <c r="C40" s="27">
        <v>71.86</v>
      </c>
      <c r="D40" s="31">
        <f t="shared" si="12"/>
        <v>-7.810000000000002</v>
      </c>
      <c r="E40" s="21">
        <v>61.5</v>
      </c>
      <c r="F40" s="35">
        <f t="shared" si="13"/>
        <v>-3.6500000000000057</v>
      </c>
      <c r="G40" s="21">
        <v>66.25</v>
      </c>
      <c r="H40" s="35">
        <f t="shared" si="9"/>
        <v>0.29999999999999716</v>
      </c>
      <c r="I40" s="33">
        <v>54.5</v>
      </c>
      <c r="J40" s="37">
        <f t="shared" si="5"/>
        <v>-9.61</v>
      </c>
      <c r="K40" s="49">
        <v>97</v>
      </c>
      <c r="L40" s="37">
        <f>SUM(K40-69.9)</f>
        <v>27.099999999999994</v>
      </c>
      <c r="M40" s="49">
        <v>57.66</v>
      </c>
      <c r="N40" s="37">
        <f aca="true" t="shared" si="14" ref="N40:N45">SUM(M40-62)</f>
        <v>-4.340000000000003</v>
      </c>
      <c r="O40" s="49">
        <v>65</v>
      </c>
      <c r="P40" s="37">
        <f t="shared" si="6"/>
        <v>-1.9099999999999966</v>
      </c>
      <c r="Q40" s="49">
        <v>62</v>
      </c>
      <c r="R40" s="38">
        <f t="shared" si="4"/>
        <v>-0.6599999999999966</v>
      </c>
      <c r="S40" s="49">
        <v>70</v>
      </c>
      <c r="T40" s="38">
        <f>SUM(S40-74.59)</f>
        <v>-4.590000000000003</v>
      </c>
      <c r="U40" s="49">
        <v>50.33</v>
      </c>
      <c r="V40" s="37">
        <f t="shared" si="7"/>
        <v>-23.430000000000007</v>
      </c>
      <c r="W40" s="49"/>
      <c r="X40" s="37"/>
      <c r="Y40" s="49"/>
      <c r="Z40" s="38"/>
      <c r="AA40" s="9">
        <v>65.61</v>
      </c>
      <c r="AB40" s="75">
        <f t="shared" si="8"/>
        <v>-6.640000000000001</v>
      </c>
    </row>
    <row r="41" spans="1:28" ht="15">
      <c r="A41" s="118">
        <v>39</v>
      </c>
      <c r="B41" s="39" t="s">
        <v>12</v>
      </c>
      <c r="C41" s="27">
        <v>73.14</v>
      </c>
      <c r="D41" s="31">
        <f t="shared" si="12"/>
        <v>-6.530000000000001</v>
      </c>
      <c r="E41" s="21">
        <v>57.33</v>
      </c>
      <c r="F41" s="35">
        <f t="shared" si="13"/>
        <v>-7.820000000000007</v>
      </c>
      <c r="G41" s="57">
        <v>69.66</v>
      </c>
      <c r="H41" s="35">
        <f t="shared" si="9"/>
        <v>3.7099999999999937</v>
      </c>
      <c r="I41" s="33"/>
      <c r="J41" s="37"/>
      <c r="K41" s="49"/>
      <c r="L41" s="37"/>
      <c r="M41" s="49">
        <v>65</v>
      </c>
      <c r="N41" s="37">
        <f t="shared" si="14"/>
        <v>3</v>
      </c>
      <c r="O41" s="59"/>
      <c r="P41" s="37"/>
      <c r="Q41" s="59">
        <v>39</v>
      </c>
      <c r="R41" s="38">
        <f t="shared" si="4"/>
        <v>-23.659999999999997</v>
      </c>
      <c r="S41" s="49"/>
      <c r="T41" s="38"/>
      <c r="U41" s="49"/>
      <c r="V41" s="37"/>
      <c r="W41" s="49"/>
      <c r="X41" s="37"/>
      <c r="Y41" s="49"/>
      <c r="Z41" s="38"/>
      <c r="AA41" s="9">
        <v>60.82</v>
      </c>
      <c r="AB41" s="75">
        <f t="shared" si="8"/>
        <v>-11.43</v>
      </c>
    </row>
    <row r="42" spans="1:28" ht="15">
      <c r="A42" s="118">
        <v>40</v>
      </c>
      <c r="B42" s="39" t="s">
        <v>31</v>
      </c>
      <c r="C42" s="27">
        <v>76.45</v>
      </c>
      <c r="D42" s="31">
        <f t="shared" si="12"/>
        <v>-3.219999999999999</v>
      </c>
      <c r="E42" s="21">
        <v>59.4</v>
      </c>
      <c r="F42" s="35">
        <f t="shared" si="13"/>
        <v>-5.750000000000007</v>
      </c>
      <c r="G42" s="21">
        <v>57.62</v>
      </c>
      <c r="H42" s="35">
        <f t="shared" si="9"/>
        <v>-8.330000000000005</v>
      </c>
      <c r="I42" s="33">
        <v>52.25</v>
      </c>
      <c r="J42" s="37">
        <f t="shared" si="5"/>
        <v>-11.86</v>
      </c>
      <c r="K42" s="49">
        <v>57</v>
      </c>
      <c r="L42" s="37">
        <f>SUM(K42-69.9)</f>
        <v>-12.900000000000006</v>
      </c>
      <c r="M42" s="59">
        <v>62.09</v>
      </c>
      <c r="N42" s="37">
        <f t="shared" si="14"/>
        <v>0.09000000000000341</v>
      </c>
      <c r="O42" s="49">
        <v>69.33</v>
      </c>
      <c r="P42" s="37">
        <f t="shared" si="6"/>
        <v>2.4200000000000017</v>
      </c>
      <c r="Q42" s="49">
        <v>71.5</v>
      </c>
      <c r="R42" s="38">
        <f t="shared" si="4"/>
        <v>8.840000000000003</v>
      </c>
      <c r="S42" s="49">
        <v>53</v>
      </c>
      <c r="T42" s="38">
        <f>SUM(S42-74.59)</f>
        <v>-21.590000000000003</v>
      </c>
      <c r="U42" s="49">
        <v>61.5</v>
      </c>
      <c r="V42" s="37">
        <f t="shared" si="7"/>
        <v>-12.260000000000005</v>
      </c>
      <c r="W42" s="49"/>
      <c r="X42" s="37"/>
      <c r="Y42" s="49"/>
      <c r="Z42" s="38"/>
      <c r="AA42" s="9">
        <v>62.01</v>
      </c>
      <c r="AB42" s="75">
        <f t="shared" si="8"/>
        <v>-10.240000000000002</v>
      </c>
    </row>
    <row r="43" spans="1:28" ht="15">
      <c r="A43" s="118">
        <v>41</v>
      </c>
      <c r="B43" s="39" t="s">
        <v>32</v>
      </c>
      <c r="C43" s="27">
        <v>60</v>
      </c>
      <c r="D43" s="31">
        <f t="shared" si="12"/>
        <v>-19.67</v>
      </c>
      <c r="E43" s="21">
        <v>39</v>
      </c>
      <c r="F43" s="35">
        <f t="shared" si="13"/>
        <v>-26.150000000000006</v>
      </c>
      <c r="G43" s="21">
        <v>54</v>
      </c>
      <c r="H43" s="35">
        <f t="shared" si="9"/>
        <v>-11.950000000000003</v>
      </c>
      <c r="I43" s="33">
        <v>56</v>
      </c>
      <c r="J43" s="37">
        <f t="shared" si="5"/>
        <v>-8.11</v>
      </c>
      <c r="K43" s="49"/>
      <c r="L43" s="37"/>
      <c r="M43" s="49">
        <v>36</v>
      </c>
      <c r="N43" s="37">
        <f t="shared" si="14"/>
        <v>-26</v>
      </c>
      <c r="O43" s="49"/>
      <c r="P43" s="37"/>
      <c r="Q43" s="49"/>
      <c r="R43" s="38"/>
      <c r="S43" s="49"/>
      <c r="T43" s="38"/>
      <c r="U43" s="49"/>
      <c r="V43" s="37"/>
      <c r="W43" s="49"/>
      <c r="X43" s="37"/>
      <c r="Y43" s="49"/>
      <c r="Z43" s="38"/>
      <c r="AA43" s="9">
        <v>49</v>
      </c>
      <c r="AB43" s="75">
        <f t="shared" si="8"/>
        <v>-23.25</v>
      </c>
    </row>
    <row r="44" spans="1:28" ht="15">
      <c r="A44" s="118">
        <v>42</v>
      </c>
      <c r="B44" s="39" t="s">
        <v>33</v>
      </c>
      <c r="C44" s="27">
        <v>85.16</v>
      </c>
      <c r="D44" s="31">
        <f t="shared" si="12"/>
        <v>5.489999999999995</v>
      </c>
      <c r="E44" s="21">
        <v>72.5</v>
      </c>
      <c r="F44" s="35">
        <f t="shared" si="13"/>
        <v>7.349999999999994</v>
      </c>
      <c r="G44" s="21">
        <v>60.54</v>
      </c>
      <c r="H44" s="35">
        <f t="shared" si="9"/>
        <v>-5.410000000000004</v>
      </c>
      <c r="I44" s="33"/>
      <c r="J44" s="37"/>
      <c r="K44" s="49">
        <v>71</v>
      </c>
      <c r="L44" s="37">
        <f>SUM(K44-69.9)</f>
        <v>1.0999999999999943</v>
      </c>
      <c r="M44" s="49">
        <v>52.37</v>
      </c>
      <c r="N44" s="37">
        <f t="shared" si="14"/>
        <v>-9.630000000000003</v>
      </c>
      <c r="O44" s="49">
        <v>59</v>
      </c>
      <c r="P44" s="37">
        <f t="shared" si="6"/>
        <v>-7.909999999999997</v>
      </c>
      <c r="Q44" s="49">
        <v>60.5</v>
      </c>
      <c r="R44" s="38">
        <f t="shared" si="4"/>
        <v>-2.1599999999999966</v>
      </c>
      <c r="S44" s="49"/>
      <c r="T44" s="38"/>
      <c r="U44" s="49"/>
      <c r="V44" s="37"/>
      <c r="W44" s="49"/>
      <c r="X44" s="37"/>
      <c r="Y44" s="49"/>
      <c r="Z44" s="38"/>
      <c r="AA44" s="9">
        <v>65.86</v>
      </c>
      <c r="AB44" s="75">
        <f t="shared" si="8"/>
        <v>-6.390000000000001</v>
      </c>
    </row>
    <row r="45" spans="1:28" ht="15">
      <c r="A45" s="118">
        <v>43</v>
      </c>
      <c r="B45" s="39" t="s">
        <v>34</v>
      </c>
      <c r="C45" s="27">
        <v>79.37</v>
      </c>
      <c r="D45" s="31">
        <f t="shared" si="12"/>
        <v>-0.29999999999999716</v>
      </c>
      <c r="E45" s="21">
        <v>70.09</v>
      </c>
      <c r="F45" s="35">
        <f t="shared" si="13"/>
        <v>4.939999999999998</v>
      </c>
      <c r="G45" s="21">
        <v>60</v>
      </c>
      <c r="H45" s="35">
        <f t="shared" si="9"/>
        <v>-5.950000000000003</v>
      </c>
      <c r="I45" s="33">
        <v>59.66</v>
      </c>
      <c r="J45" s="37">
        <f t="shared" si="5"/>
        <v>-4.450000000000003</v>
      </c>
      <c r="K45" s="49"/>
      <c r="L45" s="37"/>
      <c r="M45" s="49">
        <v>58.12</v>
      </c>
      <c r="N45" s="37">
        <f t="shared" si="14"/>
        <v>-3.8800000000000026</v>
      </c>
      <c r="O45" s="49">
        <v>64.5</v>
      </c>
      <c r="P45" s="37">
        <f t="shared" si="6"/>
        <v>-2.4099999999999966</v>
      </c>
      <c r="Q45" s="49">
        <v>55</v>
      </c>
      <c r="R45" s="38">
        <f t="shared" si="4"/>
        <v>-7.659999999999997</v>
      </c>
      <c r="S45" s="49"/>
      <c r="T45" s="38"/>
      <c r="U45" s="49"/>
      <c r="V45" s="37"/>
      <c r="W45" s="49"/>
      <c r="X45" s="37"/>
      <c r="Y45" s="49"/>
      <c r="Z45" s="38"/>
      <c r="AA45" s="9">
        <v>63.82</v>
      </c>
      <c r="AB45" s="75">
        <f t="shared" si="8"/>
        <v>-8.43</v>
      </c>
    </row>
    <row r="46" spans="1:28" ht="15">
      <c r="A46" s="118">
        <v>44</v>
      </c>
      <c r="B46" s="39" t="s">
        <v>35</v>
      </c>
      <c r="C46" s="27">
        <v>74.9</v>
      </c>
      <c r="D46" s="31">
        <f t="shared" si="12"/>
        <v>-4.769999999999996</v>
      </c>
      <c r="E46" s="21">
        <v>54.28</v>
      </c>
      <c r="F46" s="35">
        <f t="shared" si="13"/>
        <v>-10.870000000000005</v>
      </c>
      <c r="G46" s="57">
        <v>57.83</v>
      </c>
      <c r="H46" s="35">
        <f t="shared" si="9"/>
        <v>-8.120000000000005</v>
      </c>
      <c r="I46" s="33">
        <v>59.5</v>
      </c>
      <c r="J46" s="37">
        <f t="shared" si="5"/>
        <v>-4.609999999999999</v>
      </c>
      <c r="K46" s="49">
        <v>50</v>
      </c>
      <c r="L46" s="37">
        <f>SUM(K46-69.9)</f>
        <v>-19.900000000000006</v>
      </c>
      <c r="M46" s="49"/>
      <c r="N46" s="37"/>
      <c r="O46" s="49">
        <v>58</v>
      </c>
      <c r="P46" s="37">
        <f t="shared" si="6"/>
        <v>-8.909999999999997</v>
      </c>
      <c r="Q46" s="49">
        <v>61.75</v>
      </c>
      <c r="R46" s="38">
        <f t="shared" si="4"/>
        <v>-0.9099999999999966</v>
      </c>
      <c r="S46" s="49"/>
      <c r="T46" s="38"/>
      <c r="U46" s="49">
        <v>52</v>
      </c>
      <c r="V46" s="37">
        <f t="shared" si="7"/>
        <v>-21.760000000000005</v>
      </c>
      <c r="W46" s="49"/>
      <c r="X46" s="37"/>
      <c r="Y46" s="49"/>
      <c r="Z46" s="38"/>
      <c r="AA46" s="9">
        <v>58.53</v>
      </c>
      <c r="AB46" s="75">
        <f t="shared" si="8"/>
        <v>-13.719999999999999</v>
      </c>
    </row>
    <row r="47" spans="1:28" ht="15">
      <c r="A47" s="118">
        <v>45</v>
      </c>
      <c r="B47" s="39" t="s">
        <v>108</v>
      </c>
      <c r="C47" s="27"/>
      <c r="D47" s="31"/>
      <c r="E47" s="21"/>
      <c r="F47" s="35"/>
      <c r="G47" s="57"/>
      <c r="H47" s="35"/>
      <c r="I47" s="33"/>
      <c r="J47" s="37"/>
      <c r="K47" s="49"/>
      <c r="L47" s="37"/>
      <c r="M47" s="49"/>
      <c r="N47" s="37"/>
      <c r="O47" s="49"/>
      <c r="P47" s="37"/>
      <c r="Q47" s="49"/>
      <c r="R47" s="38"/>
      <c r="S47" s="49"/>
      <c r="T47" s="38"/>
      <c r="U47" s="49"/>
      <c r="V47" s="37"/>
      <c r="W47" s="49"/>
      <c r="X47" s="37"/>
      <c r="Y47" s="49"/>
      <c r="Z47" s="38"/>
      <c r="AA47" s="9"/>
      <c r="AB47" s="75"/>
    </row>
    <row r="48" spans="1:28" ht="15">
      <c r="A48" s="118">
        <v>46</v>
      </c>
      <c r="B48" s="39" t="s">
        <v>13</v>
      </c>
      <c r="C48" s="27">
        <v>79</v>
      </c>
      <c r="D48" s="31">
        <f aca="true" t="shared" si="15" ref="D48:D71">SUM(C48-79.67)</f>
        <v>-0.6700000000000017</v>
      </c>
      <c r="E48" s="21">
        <v>62.91</v>
      </c>
      <c r="F48" s="35">
        <f aca="true" t="shared" si="16" ref="F48:F71">SUM(E48-65.15)</f>
        <v>-2.240000000000009</v>
      </c>
      <c r="G48" s="57">
        <v>64.81</v>
      </c>
      <c r="H48" s="35">
        <f t="shared" si="9"/>
        <v>-1.1400000000000006</v>
      </c>
      <c r="I48" s="33">
        <v>32.5</v>
      </c>
      <c r="J48" s="37">
        <f t="shared" si="5"/>
        <v>-31.61</v>
      </c>
      <c r="K48" s="49">
        <v>61.66</v>
      </c>
      <c r="L48" s="37">
        <f>SUM(K48-69.9)</f>
        <v>-8.240000000000009</v>
      </c>
      <c r="M48" s="49">
        <v>56.33</v>
      </c>
      <c r="N48" s="37">
        <f aca="true" t="shared" si="17" ref="N48:N64">SUM(M48-62)</f>
        <v>-5.670000000000002</v>
      </c>
      <c r="O48" s="49">
        <v>84.75</v>
      </c>
      <c r="P48" s="37">
        <f t="shared" si="6"/>
        <v>17.840000000000003</v>
      </c>
      <c r="Q48" s="49">
        <v>67.83</v>
      </c>
      <c r="R48" s="38">
        <f t="shared" si="4"/>
        <v>5.170000000000002</v>
      </c>
      <c r="S48" s="49">
        <v>72</v>
      </c>
      <c r="T48" s="38">
        <f>SUM(S48-74.59)</f>
        <v>-2.5900000000000034</v>
      </c>
      <c r="U48" s="49">
        <v>62.6</v>
      </c>
      <c r="V48" s="37">
        <f t="shared" si="7"/>
        <v>-11.160000000000004</v>
      </c>
      <c r="W48" s="49"/>
      <c r="X48" s="37"/>
      <c r="Y48" s="49"/>
      <c r="Z48" s="38"/>
      <c r="AA48" s="9">
        <v>64.43</v>
      </c>
      <c r="AB48" s="75">
        <f t="shared" si="8"/>
        <v>-7.819999999999993</v>
      </c>
    </row>
    <row r="49" spans="1:28" ht="15">
      <c r="A49" s="118">
        <v>47</v>
      </c>
      <c r="B49" s="39" t="s">
        <v>36</v>
      </c>
      <c r="C49" s="27">
        <v>75.7</v>
      </c>
      <c r="D49" s="31">
        <f t="shared" si="15"/>
        <v>-3.969999999999999</v>
      </c>
      <c r="E49" s="21">
        <v>59.43</v>
      </c>
      <c r="F49" s="35">
        <f t="shared" si="16"/>
        <v>-5.720000000000006</v>
      </c>
      <c r="G49" s="57">
        <v>64.25</v>
      </c>
      <c r="H49" s="35">
        <f t="shared" si="9"/>
        <v>-1.7000000000000028</v>
      </c>
      <c r="I49" s="33">
        <v>61.33</v>
      </c>
      <c r="J49" s="37">
        <f t="shared" si="5"/>
        <v>-2.780000000000001</v>
      </c>
      <c r="K49" s="49"/>
      <c r="L49" s="37"/>
      <c r="M49" s="49">
        <v>56.87</v>
      </c>
      <c r="N49" s="37">
        <f t="shared" si="17"/>
        <v>-5.130000000000003</v>
      </c>
      <c r="O49" s="49">
        <v>51.66</v>
      </c>
      <c r="P49" s="37">
        <f t="shared" si="6"/>
        <v>-15.25</v>
      </c>
      <c r="Q49" s="49">
        <v>54.33</v>
      </c>
      <c r="R49" s="38">
        <f t="shared" si="4"/>
        <v>-8.329999999999998</v>
      </c>
      <c r="S49" s="49">
        <v>70</v>
      </c>
      <c r="T49" s="38">
        <f>SUM(S49-74.59)</f>
        <v>-4.590000000000003</v>
      </c>
      <c r="U49" s="49">
        <v>77.66</v>
      </c>
      <c r="V49" s="37">
        <f t="shared" si="7"/>
        <v>3.8999999999999915</v>
      </c>
      <c r="W49" s="49"/>
      <c r="X49" s="37"/>
      <c r="Y49" s="49"/>
      <c r="Z49" s="38"/>
      <c r="AA49" s="9">
        <v>63.47</v>
      </c>
      <c r="AB49" s="75">
        <f t="shared" si="8"/>
        <v>-8.780000000000001</v>
      </c>
    </row>
    <row r="50" spans="1:28" ht="15">
      <c r="A50" s="118">
        <v>48</v>
      </c>
      <c r="B50" s="39" t="s">
        <v>37</v>
      </c>
      <c r="C50" s="27">
        <v>75.86</v>
      </c>
      <c r="D50" s="31">
        <f t="shared" si="15"/>
        <v>-3.8100000000000023</v>
      </c>
      <c r="E50" s="21">
        <v>62.33</v>
      </c>
      <c r="F50" s="35">
        <f t="shared" si="16"/>
        <v>-2.8200000000000074</v>
      </c>
      <c r="G50" s="57">
        <v>58</v>
      </c>
      <c r="H50" s="35">
        <f t="shared" si="9"/>
        <v>-7.950000000000003</v>
      </c>
      <c r="I50" s="33">
        <v>53.5</v>
      </c>
      <c r="J50" s="37">
        <f t="shared" si="5"/>
        <v>-10.61</v>
      </c>
      <c r="K50" s="49"/>
      <c r="L50" s="37"/>
      <c r="M50" s="49">
        <v>62.55</v>
      </c>
      <c r="N50" s="37">
        <f t="shared" si="17"/>
        <v>0.5499999999999972</v>
      </c>
      <c r="O50" s="49">
        <v>77</v>
      </c>
      <c r="P50" s="37">
        <f t="shared" si="6"/>
        <v>10.090000000000003</v>
      </c>
      <c r="Q50" s="49">
        <v>63</v>
      </c>
      <c r="R50" s="38">
        <f t="shared" si="4"/>
        <v>0.3400000000000034</v>
      </c>
      <c r="S50" s="49"/>
      <c r="T50" s="38"/>
      <c r="U50" s="49">
        <v>66.66</v>
      </c>
      <c r="V50" s="37">
        <f t="shared" si="7"/>
        <v>-7.1000000000000085</v>
      </c>
      <c r="W50" s="49">
        <v>72</v>
      </c>
      <c r="X50" s="37">
        <f>SUM(W50-76.06)</f>
        <v>-4.060000000000002</v>
      </c>
      <c r="Y50" s="49"/>
      <c r="Z50" s="38"/>
      <c r="AA50" s="9">
        <v>65.65</v>
      </c>
      <c r="AB50" s="75">
        <f t="shared" si="8"/>
        <v>-6.599999999999994</v>
      </c>
    </row>
    <row r="51" spans="1:28" ht="15">
      <c r="A51" s="118">
        <v>49</v>
      </c>
      <c r="B51" s="39" t="s">
        <v>38</v>
      </c>
      <c r="C51" s="27">
        <v>69.68</v>
      </c>
      <c r="D51" s="31">
        <f t="shared" si="15"/>
        <v>-9.989999999999995</v>
      </c>
      <c r="E51" s="21">
        <v>68.2</v>
      </c>
      <c r="F51" s="35">
        <f t="shared" si="16"/>
        <v>3.049999999999997</v>
      </c>
      <c r="G51" s="57">
        <v>58.77</v>
      </c>
      <c r="H51" s="35">
        <f t="shared" si="9"/>
        <v>-7.18</v>
      </c>
      <c r="I51" s="33">
        <v>50</v>
      </c>
      <c r="J51" s="37">
        <f t="shared" si="5"/>
        <v>-14.11</v>
      </c>
      <c r="K51" s="49"/>
      <c r="L51" s="37"/>
      <c r="M51" s="49">
        <v>54.25</v>
      </c>
      <c r="N51" s="37">
        <f t="shared" si="17"/>
        <v>-7.75</v>
      </c>
      <c r="O51" s="49">
        <v>78</v>
      </c>
      <c r="P51" s="37">
        <f t="shared" si="6"/>
        <v>11.090000000000003</v>
      </c>
      <c r="Q51" s="49">
        <v>59.5</v>
      </c>
      <c r="R51" s="38">
        <f t="shared" si="4"/>
        <v>-3.1599999999999966</v>
      </c>
      <c r="S51" s="49"/>
      <c r="T51" s="38"/>
      <c r="U51" s="49">
        <v>46</v>
      </c>
      <c r="V51" s="37">
        <f t="shared" si="7"/>
        <v>-27.760000000000005</v>
      </c>
      <c r="W51" s="49"/>
      <c r="X51" s="37"/>
      <c r="Y51" s="49"/>
      <c r="Z51" s="38"/>
      <c r="AA51" s="9">
        <v>60.55</v>
      </c>
      <c r="AB51" s="75">
        <f t="shared" si="8"/>
        <v>-11.700000000000003</v>
      </c>
    </row>
    <row r="52" spans="1:28" ht="15">
      <c r="A52" s="118">
        <v>50</v>
      </c>
      <c r="B52" s="39" t="s">
        <v>39</v>
      </c>
      <c r="C52" s="27">
        <v>68.31</v>
      </c>
      <c r="D52" s="31">
        <f t="shared" si="15"/>
        <v>-11.36</v>
      </c>
      <c r="E52" s="21">
        <v>50.33</v>
      </c>
      <c r="F52" s="35">
        <f t="shared" si="16"/>
        <v>-14.820000000000007</v>
      </c>
      <c r="G52" s="57">
        <v>56.9</v>
      </c>
      <c r="H52" s="35">
        <f t="shared" si="9"/>
        <v>-9.050000000000004</v>
      </c>
      <c r="I52" s="33">
        <v>52.5</v>
      </c>
      <c r="J52" s="37">
        <f t="shared" si="5"/>
        <v>-11.61</v>
      </c>
      <c r="K52" s="49">
        <v>48</v>
      </c>
      <c r="L52" s="37">
        <f aca="true" t="shared" si="18" ref="L52:L60">SUM(K52-69.9)</f>
        <v>-21.900000000000006</v>
      </c>
      <c r="M52" s="49">
        <v>47.66</v>
      </c>
      <c r="N52" s="37">
        <f t="shared" si="17"/>
        <v>-14.340000000000003</v>
      </c>
      <c r="O52" s="49">
        <v>52</v>
      </c>
      <c r="P52" s="37">
        <f t="shared" si="6"/>
        <v>-14.909999999999997</v>
      </c>
      <c r="Q52" s="49">
        <v>57</v>
      </c>
      <c r="R52" s="38">
        <f t="shared" si="4"/>
        <v>-5.659999999999997</v>
      </c>
      <c r="S52" s="49">
        <v>55</v>
      </c>
      <c r="T52" s="38">
        <f>SUM(S52-74.59)</f>
        <v>-19.590000000000003</v>
      </c>
      <c r="U52" s="49">
        <v>45</v>
      </c>
      <c r="V52" s="37">
        <f t="shared" si="7"/>
        <v>-28.760000000000005</v>
      </c>
      <c r="W52" s="49"/>
      <c r="X52" s="37"/>
      <c r="Y52" s="49"/>
      <c r="Z52" s="38"/>
      <c r="AA52" s="9">
        <v>53.27</v>
      </c>
      <c r="AB52" s="75">
        <f t="shared" si="8"/>
        <v>-18.979999999999997</v>
      </c>
    </row>
    <row r="53" spans="1:28" ht="15">
      <c r="A53" s="118">
        <v>51</v>
      </c>
      <c r="B53" s="39" t="s">
        <v>40</v>
      </c>
      <c r="C53" s="27">
        <v>77.42</v>
      </c>
      <c r="D53" s="31">
        <f t="shared" si="15"/>
        <v>-2.25</v>
      </c>
      <c r="E53" s="21">
        <v>55.31</v>
      </c>
      <c r="F53" s="35">
        <f t="shared" si="16"/>
        <v>-9.840000000000003</v>
      </c>
      <c r="G53" s="57">
        <v>67.45</v>
      </c>
      <c r="H53" s="35">
        <f t="shared" si="9"/>
        <v>1.5</v>
      </c>
      <c r="I53" s="33">
        <v>73</v>
      </c>
      <c r="J53" s="37">
        <f t="shared" si="5"/>
        <v>8.89</v>
      </c>
      <c r="K53" s="49">
        <v>77</v>
      </c>
      <c r="L53" s="37">
        <f t="shared" si="18"/>
        <v>7.099999999999994</v>
      </c>
      <c r="M53" s="49">
        <v>56.22</v>
      </c>
      <c r="N53" s="37">
        <f t="shared" si="17"/>
        <v>-5.780000000000001</v>
      </c>
      <c r="O53" s="49">
        <v>60.42</v>
      </c>
      <c r="P53" s="37">
        <f t="shared" si="6"/>
        <v>-6.489999999999995</v>
      </c>
      <c r="Q53" s="49">
        <v>65</v>
      </c>
      <c r="R53" s="38">
        <f t="shared" si="4"/>
        <v>2.3400000000000034</v>
      </c>
      <c r="S53" s="49"/>
      <c r="T53" s="38"/>
      <c r="U53" s="49">
        <v>65</v>
      </c>
      <c r="V53" s="37">
        <f t="shared" si="7"/>
        <v>-8.760000000000005</v>
      </c>
      <c r="W53" s="49"/>
      <c r="X53" s="37"/>
      <c r="Y53" s="49"/>
      <c r="Z53" s="38"/>
      <c r="AA53" s="9">
        <v>66.31</v>
      </c>
      <c r="AB53" s="75">
        <f t="shared" si="8"/>
        <v>-5.939999999999998</v>
      </c>
    </row>
    <row r="54" spans="1:28" ht="15">
      <c r="A54" s="118">
        <v>52</v>
      </c>
      <c r="B54" s="39" t="s">
        <v>41</v>
      </c>
      <c r="C54" s="27">
        <v>82.65</v>
      </c>
      <c r="D54" s="31">
        <f t="shared" si="15"/>
        <v>2.980000000000004</v>
      </c>
      <c r="E54" s="21">
        <v>66.6</v>
      </c>
      <c r="F54" s="35">
        <f t="shared" si="16"/>
        <v>1.4499999999999886</v>
      </c>
      <c r="G54" s="57">
        <v>67</v>
      </c>
      <c r="H54" s="35">
        <f t="shared" si="9"/>
        <v>1.0499999999999972</v>
      </c>
      <c r="I54" s="33">
        <v>70.5</v>
      </c>
      <c r="J54" s="37">
        <f t="shared" si="5"/>
        <v>6.390000000000001</v>
      </c>
      <c r="K54" s="49">
        <v>67</v>
      </c>
      <c r="L54" s="37">
        <f t="shared" si="18"/>
        <v>-2.9000000000000057</v>
      </c>
      <c r="M54" s="49">
        <v>61.06</v>
      </c>
      <c r="N54" s="37">
        <f t="shared" si="17"/>
        <v>-0.9399999999999977</v>
      </c>
      <c r="O54" s="49">
        <v>68.16</v>
      </c>
      <c r="P54" s="37">
        <f t="shared" si="6"/>
        <v>1.25</v>
      </c>
      <c r="Q54" s="49">
        <v>64.62</v>
      </c>
      <c r="R54" s="38">
        <f t="shared" si="4"/>
        <v>1.960000000000008</v>
      </c>
      <c r="S54" s="49">
        <v>84</v>
      </c>
      <c r="T54" s="38">
        <f>SUM(S54-74.59)</f>
        <v>9.409999999999997</v>
      </c>
      <c r="U54" s="49">
        <v>46</v>
      </c>
      <c r="V54" s="37">
        <f t="shared" si="7"/>
        <v>-27.760000000000005</v>
      </c>
      <c r="W54" s="49"/>
      <c r="X54" s="37"/>
      <c r="Y54" s="49"/>
      <c r="Z54" s="38"/>
      <c r="AA54" s="9">
        <v>67.75</v>
      </c>
      <c r="AB54" s="75">
        <f t="shared" si="8"/>
        <v>-4.5</v>
      </c>
    </row>
    <row r="55" spans="1:28" ht="15">
      <c r="A55" s="118">
        <v>53</v>
      </c>
      <c r="B55" s="42" t="s">
        <v>14</v>
      </c>
      <c r="C55" s="52">
        <v>81.02</v>
      </c>
      <c r="D55" s="31">
        <f t="shared" si="15"/>
        <v>1.3499999999999943</v>
      </c>
      <c r="E55" s="21">
        <v>63.68</v>
      </c>
      <c r="F55" s="35">
        <f t="shared" si="16"/>
        <v>-1.470000000000006</v>
      </c>
      <c r="G55" s="57">
        <v>66.6</v>
      </c>
      <c r="H55" s="35">
        <f t="shared" si="9"/>
        <v>0.6499999999999915</v>
      </c>
      <c r="I55" s="33">
        <v>62.4</v>
      </c>
      <c r="J55" s="37">
        <f t="shared" si="5"/>
        <v>-1.7100000000000009</v>
      </c>
      <c r="K55" s="49">
        <v>70</v>
      </c>
      <c r="L55" s="37">
        <f t="shared" si="18"/>
        <v>0.09999999999999432</v>
      </c>
      <c r="M55" s="49">
        <v>50.33</v>
      </c>
      <c r="N55" s="37">
        <f t="shared" si="17"/>
        <v>-11.670000000000002</v>
      </c>
      <c r="O55" s="49">
        <v>51.33</v>
      </c>
      <c r="P55" s="37">
        <f t="shared" si="6"/>
        <v>-15.579999999999998</v>
      </c>
      <c r="Q55" s="49">
        <v>50</v>
      </c>
      <c r="R55" s="38">
        <f t="shared" si="4"/>
        <v>-12.659999999999997</v>
      </c>
      <c r="S55" s="49">
        <v>46</v>
      </c>
      <c r="T55" s="38">
        <f>SUM(S55-74.59)</f>
        <v>-28.590000000000003</v>
      </c>
      <c r="U55" s="49">
        <v>59.8</v>
      </c>
      <c r="V55" s="37">
        <f t="shared" si="7"/>
        <v>-13.960000000000008</v>
      </c>
      <c r="W55" s="49"/>
      <c r="X55" s="37"/>
      <c r="Y55" s="49"/>
      <c r="Z55" s="38"/>
      <c r="AA55" s="9">
        <v>60.11</v>
      </c>
      <c r="AB55" s="75">
        <f t="shared" si="8"/>
        <v>-12.14</v>
      </c>
    </row>
    <row r="56" spans="1:28" ht="15">
      <c r="A56" s="118">
        <v>54</v>
      </c>
      <c r="B56" s="39" t="s">
        <v>42</v>
      </c>
      <c r="C56" s="27">
        <v>74</v>
      </c>
      <c r="D56" s="31">
        <f t="shared" si="15"/>
        <v>-5.670000000000002</v>
      </c>
      <c r="E56" s="21">
        <v>49.5</v>
      </c>
      <c r="F56" s="35">
        <f t="shared" si="16"/>
        <v>-15.650000000000006</v>
      </c>
      <c r="G56" s="57">
        <v>55.14</v>
      </c>
      <c r="H56" s="35">
        <f t="shared" si="9"/>
        <v>-10.810000000000002</v>
      </c>
      <c r="I56" s="33">
        <v>45.66</v>
      </c>
      <c r="J56" s="37">
        <f t="shared" si="5"/>
        <v>-18.450000000000003</v>
      </c>
      <c r="K56" s="49">
        <v>74</v>
      </c>
      <c r="L56" s="37">
        <f t="shared" si="18"/>
        <v>4.099999999999994</v>
      </c>
      <c r="M56" s="49">
        <v>49</v>
      </c>
      <c r="N56" s="37">
        <f t="shared" si="17"/>
        <v>-13</v>
      </c>
      <c r="O56" s="49">
        <v>56.33</v>
      </c>
      <c r="P56" s="37">
        <f t="shared" si="6"/>
        <v>-10.579999999999998</v>
      </c>
      <c r="Q56" s="49">
        <v>61.5</v>
      </c>
      <c r="R56" s="38">
        <f t="shared" si="4"/>
        <v>-1.1599999999999966</v>
      </c>
      <c r="S56" s="49"/>
      <c r="T56" s="38"/>
      <c r="U56" s="49">
        <v>36.5</v>
      </c>
      <c r="V56" s="37">
        <f t="shared" si="7"/>
        <v>-37.260000000000005</v>
      </c>
      <c r="W56" s="49"/>
      <c r="X56" s="37"/>
      <c r="Y56" s="49"/>
      <c r="Z56" s="38"/>
      <c r="AA56" s="9">
        <v>55.73</v>
      </c>
      <c r="AB56" s="75">
        <f t="shared" si="8"/>
        <v>-16.520000000000003</v>
      </c>
    </row>
    <row r="57" spans="1:28" ht="15">
      <c r="A57" s="118">
        <v>55</v>
      </c>
      <c r="B57" s="39" t="s">
        <v>43</v>
      </c>
      <c r="C57" s="27">
        <v>73.33</v>
      </c>
      <c r="D57" s="31">
        <f t="shared" si="15"/>
        <v>-6.340000000000003</v>
      </c>
      <c r="E57" s="21">
        <v>65.6</v>
      </c>
      <c r="F57" s="35">
        <f t="shared" si="16"/>
        <v>0.44999999999998863</v>
      </c>
      <c r="G57" s="57">
        <v>50.8</v>
      </c>
      <c r="H57" s="35">
        <f t="shared" si="9"/>
        <v>-15.150000000000006</v>
      </c>
      <c r="I57" s="33">
        <v>94</v>
      </c>
      <c r="J57" s="37">
        <f t="shared" si="5"/>
        <v>29.89</v>
      </c>
      <c r="K57" s="49">
        <v>56.5</v>
      </c>
      <c r="L57" s="37">
        <f t="shared" si="18"/>
        <v>-13.400000000000006</v>
      </c>
      <c r="M57" s="49">
        <v>48</v>
      </c>
      <c r="N57" s="37">
        <f t="shared" si="17"/>
        <v>-14</v>
      </c>
      <c r="O57" s="49">
        <v>67</v>
      </c>
      <c r="P57" s="37">
        <f t="shared" si="6"/>
        <v>0.09000000000000341</v>
      </c>
      <c r="Q57" s="49">
        <v>63.8</v>
      </c>
      <c r="R57" s="38">
        <f t="shared" si="4"/>
        <v>1.1400000000000006</v>
      </c>
      <c r="S57" s="49"/>
      <c r="T57" s="38"/>
      <c r="U57" s="49"/>
      <c r="V57" s="37"/>
      <c r="X57" s="37"/>
      <c r="Y57" s="49">
        <v>78.5</v>
      </c>
      <c r="Z57" s="38">
        <v>0</v>
      </c>
      <c r="AA57" s="9">
        <v>66.39</v>
      </c>
      <c r="AB57" s="75">
        <f t="shared" si="8"/>
        <v>-5.859999999999999</v>
      </c>
    </row>
    <row r="58" spans="1:28" ht="15">
      <c r="A58" s="118">
        <v>56</v>
      </c>
      <c r="B58" s="39" t="s">
        <v>44</v>
      </c>
      <c r="C58" s="27">
        <v>85.2</v>
      </c>
      <c r="D58" s="31">
        <f t="shared" si="15"/>
        <v>5.530000000000001</v>
      </c>
      <c r="E58" s="21">
        <v>67.5</v>
      </c>
      <c r="F58" s="35">
        <f t="shared" si="16"/>
        <v>2.3499999999999943</v>
      </c>
      <c r="G58" s="57">
        <v>79.4</v>
      </c>
      <c r="H58" s="35">
        <f t="shared" si="9"/>
        <v>13.450000000000003</v>
      </c>
      <c r="I58" s="33">
        <v>81.25</v>
      </c>
      <c r="J58" s="37">
        <f t="shared" si="5"/>
        <v>17.14</v>
      </c>
      <c r="K58" s="49">
        <v>71</v>
      </c>
      <c r="L58" s="37">
        <f t="shared" si="18"/>
        <v>1.0999999999999943</v>
      </c>
      <c r="M58" s="49">
        <v>65.87</v>
      </c>
      <c r="N58" s="37">
        <f t="shared" si="17"/>
        <v>3.8700000000000045</v>
      </c>
      <c r="O58" s="49">
        <v>84.25</v>
      </c>
      <c r="P58" s="37">
        <f t="shared" si="6"/>
        <v>17.340000000000003</v>
      </c>
      <c r="Q58" s="49">
        <v>72.66</v>
      </c>
      <c r="R58" s="38">
        <f t="shared" si="4"/>
        <v>10</v>
      </c>
      <c r="S58" s="49">
        <v>67.66</v>
      </c>
      <c r="T58" s="38">
        <f>SUM(S58-74.59)</f>
        <v>-6.930000000000007</v>
      </c>
      <c r="U58" s="49">
        <v>82.5</v>
      </c>
      <c r="V58" s="37">
        <f t="shared" si="7"/>
        <v>8.739999999999995</v>
      </c>
      <c r="W58" s="49"/>
      <c r="X58" s="37"/>
      <c r="Y58" s="49"/>
      <c r="Z58" s="38"/>
      <c r="AA58" s="9">
        <v>75.72</v>
      </c>
      <c r="AB58" s="75">
        <f t="shared" si="8"/>
        <v>3.469999999999999</v>
      </c>
    </row>
    <row r="59" spans="1:28" ht="15">
      <c r="A59" s="118">
        <v>57</v>
      </c>
      <c r="B59" s="39" t="s">
        <v>45</v>
      </c>
      <c r="C59" s="27">
        <v>67.07</v>
      </c>
      <c r="D59" s="31">
        <f t="shared" si="15"/>
        <v>-12.600000000000009</v>
      </c>
      <c r="E59" s="21">
        <v>54.25</v>
      </c>
      <c r="F59" s="35">
        <f t="shared" si="16"/>
        <v>-10.900000000000006</v>
      </c>
      <c r="G59" s="57">
        <v>49.42</v>
      </c>
      <c r="H59" s="35">
        <f t="shared" si="9"/>
        <v>-16.53</v>
      </c>
      <c r="I59" s="33">
        <v>47</v>
      </c>
      <c r="J59" s="37">
        <f t="shared" si="5"/>
        <v>-17.11</v>
      </c>
      <c r="K59" s="49">
        <v>41</v>
      </c>
      <c r="L59" s="37">
        <f t="shared" si="18"/>
        <v>-28.900000000000006</v>
      </c>
      <c r="M59" s="49">
        <v>50.25</v>
      </c>
      <c r="N59" s="37">
        <f t="shared" si="17"/>
        <v>-11.75</v>
      </c>
      <c r="O59" s="49">
        <v>50.5</v>
      </c>
      <c r="P59" s="37">
        <f t="shared" si="6"/>
        <v>-16.409999999999997</v>
      </c>
      <c r="Q59" s="49">
        <v>44</v>
      </c>
      <c r="R59" s="38">
        <f t="shared" si="4"/>
        <v>-18.659999999999997</v>
      </c>
      <c r="S59" s="49"/>
      <c r="T59" s="38"/>
      <c r="U59" s="49">
        <v>89</v>
      </c>
      <c r="V59" s="37">
        <f t="shared" si="7"/>
        <v>15.239999999999995</v>
      </c>
      <c r="W59" s="49"/>
      <c r="X59" s="37"/>
      <c r="Y59" s="49"/>
      <c r="Z59" s="38"/>
      <c r="AA59" s="9">
        <v>54.72</v>
      </c>
      <c r="AB59" s="75">
        <f t="shared" si="8"/>
        <v>-17.53</v>
      </c>
    </row>
    <row r="60" spans="1:28" ht="15">
      <c r="A60" s="118">
        <v>58</v>
      </c>
      <c r="B60" s="39" t="s">
        <v>109</v>
      </c>
      <c r="C60" s="27">
        <v>74.2</v>
      </c>
      <c r="D60" s="31">
        <f t="shared" si="15"/>
        <v>-5.469999999999999</v>
      </c>
      <c r="E60" s="21">
        <v>53.8</v>
      </c>
      <c r="F60" s="35">
        <f t="shared" si="16"/>
        <v>-11.350000000000009</v>
      </c>
      <c r="G60" s="57">
        <v>55.66</v>
      </c>
      <c r="H60" s="35">
        <f t="shared" si="9"/>
        <v>-10.290000000000006</v>
      </c>
      <c r="I60" s="33">
        <v>53.16</v>
      </c>
      <c r="J60" s="37">
        <f t="shared" si="5"/>
        <v>-10.950000000000003</v>
      </c>
      <c r="K60" s="49">
        <v>90</v>
      </c>
      <c r="L60" s="37">
        <f t="shared" si="18"/>
        <v>20.099999999999994</v>
      </c>
      <c r="M60" s="49">
        <v>48.5</v>
      </c>
      <c r="N60" s="37">
        <f t="shared" si="17"/>
        <v>-13.5</v>
      </c>
      <c r="O60" s="49"/>
      <c r="P60" s="37"/>
      <c r="Q60" s="49">
        <v>60</v>
      </c>
      <c r="R60" s="38">
        <f t="shared" si="4"/>
        <v>-2.6599999999999966</v>
      </c>
      <c r="S60" s="49"/>
      <c r="T60" s="38"/>
      <c r="U60" s="49">
        <v>72</v>
      </c>
      <c r="V60" s="37">
        <f t="shared" si="7"/>
        <v>-1.7600000000000051</v>
      </c>
      <c r="W60" s="49"/>
      <c r="X60" s="37"/>
      <c r="Y60" s="49"/>
      <c r="Z60" s="38"/>
      <c r="AA60" s="9">
        <v>63.41</v>
      </c>
      <c r="AB60" s="75">
        <f t="shared" si="8"/>
        <v>-8.840000000000003</v>
      </c>
    </row>
    <row r="61" spans="1:28" ht="15">
      <c r="A61" s="118">
        <v>59</v>
      </c>
      <c r="B61" s="39" t="s">
        <v>46</v>
      </c>
      <c r="C61" s="27">
        <v>75.25</v>
      </c>
      <c r="D61" s="31">
        <f t="shared" si="15"/>
        <v>-4.420000000000002</v>
      </c>
      <c r="E61" s="21">
        <v>57.28</v>
      </c>
      <c r="F61" s="35">
        <f t="shared" si="16"/>
        <v>-7.8700000000000045</v>
      </c>
      <c r="G61" s="57">
        <v>50.5</v>
      </c>
      <c r="H61" s="35">
        <f t="shared" si="9"/>
        <v>-15.450000000000003</v>
      </c>
      <c r="I61" s="33"/>
      <c r="J61" s="37"/>
      <c r="K61" s="49"/>
      <c r="L61" s="37"/>
      <c r="M61" s="49">
        <v>54.16</v>
      </c>
      <c r="N61" s="37">
        <f t="shared" si="17"/>
        <v>-7.840000000000003</v>
      </c>
      <c r="O61" s="49">
        <v>84</v>
      </c>
      <c r="P61" s="37">
        <f t="shared" si="6"/>
        <v>17.090000000000003</v>
      </c>
      <c r="Q61" s="49">
        <v>72</v>
      </c>
      <c r="R61" s="38">
        <f t="shared" si="4"/>
        <v>9.340000000000003</v>
      </c>
      <c r="S61" s="49"/>
      <c r="T61" s="38"/>
      <c r="U61" s="49">
        <v>39</v>
      </c>
      <c r="V61" s="37">
        <f t="shared" si="7"/>
        <v>-34.760000000000005</v>
      </c>
      <c r="W61" s="49"/>
      <c r="X61" s="37"/>
      <c r="Y61" s="49"/>
      <c r="Z61" s="38"/>
      <c r="AA61" s="9">
        <v>61.74</v>
      </c>
      <c r="AB61" s="75">
        <f t="shared" si="8"/>
        <v>-10.509999999999998</v>
      </c>
    </row>
    <row r="62" spans="1:28" ht="15">
      <c r="A62" s="118">
        <v>60</v>
      </c>
      <c r="B62" s="39" t="s">
        <v>100</v>
      </c>
      <c r="C62" s="27">
        <v>78</v>
      </c>
      <c r="D62" s="31">
        <f t="shared" si="15"/>
        <v>-1.6700000000000017</v>
      </c>
      <c r="E62" s="21">
        <v>60.66</v>
      </c>
      <c r="F62" s="35">
        <f t="shared" si="16"/>
        <v>-4.490000000000009</v>
      </c>
      <c r="G62" s="57">
        <v>73.28</v>
      </c>
      <c r="H62" s="35">
        <f t="shared" si="9"/>
        <v>7.329999999999998</v>
      </c>
      <c r="I62" s="33">
        <v>84.33</v>
      </c>
      <c r="J62" s="37">
        <f t="shared" si="5"/>
        <v>20.22</v>
      </c>
      <c r="K62" s="49">
        <v>80</v>
      </c>
      <c r="L62" s="37">
        <f aca="true" t="shared" si="19" ref="L62:L71">SUM(K62-69.9)</f>
        <v>10.099999999999994</v>
      </c>
      <c r="M62" s="49">
        <v>47</v>
      </c>
      <c r="N62" s="37">
        <f t="shared" si="17"/>
        <v>-15</v>
      </c>
      <c r="O62" s="49">
        <v>80.5</v>
      </c>
      <c r="P62" s="37">
        <f t="shared" si="6"/>
        <v>13.590000000000003</v>
      </c>
      <c r="Q62" s="49">
        <v>63.33</v>
      </c>
      <c r="R62" s="38">
        <f t="shared" si="4"/>
        <v>0.6700000000000017</v>
      </c>
      <c r="S62" s="49">
        <v>66</v>
      </c>
      <c r="T62" s="38">
        <f>SUM(S62-74.59)</f>
        <v>-8.590000000000003</v>
      </c>
      <c r="U62" s="49">
        <v>61.5</v>
      </c>
      <c r="V62" s="37">
        <f t="shared" si="7"/>
        <v>-12.260000000000005</v>
      </c>
      <c r="W62" s="49"/>
      <c r="X62" s="37"/>
      <c r="Y62" s="49"/>
      <c r="Z62" s="38"/>
      <c r="AA62" s="9">
        <v>69.46</v>
      </c>
      <c r="AB62" s="75">
        <f t="shared" si="8"/>
        <v>-2.7900000000000063</v>
      </c>
    </row>
    <row r="63" spans="1:28" ht="15">
      <c r="A63" s="118">
        <v>61</v>
      </c>
      <c r="B63" s="39" t="s">
        <v>47</v>
      </c>
      <c r="C63" s="27">
        <v>82.76</v>
      </c>
      <c r="D63" s="31">
        <f t="shared" si="15"/>
        <v>3.0900000000000034</v>
      </c>
      <c r="E63" s="21">
        <v>69.81</v>
      </c>
      <c r="F63" s="35">
        <f t="shared" si="16"/>
        <v>4.659999999999997</v>
      </c>
      <c r="G63" s="57">
        <v>79.66</v>
      </c>
      <c r="H63" s="35">
        <f t="shared" si="9"/>
        <v>13.709999999999994</v>
      </c>
      <c r="I63" s="33">
        <v>86.5</v>
      </c>
      <c r="J63" s="37">
        <f t="shared" si="5"/>
        <v>22.39</v>
      </c>
      <c r="K63" s="49">
        <v>76.66</v>
      </c>
      <c r="L63" s="37">
        <f t="shared" si="19"/>
        <v>6.759999999999991</v>
      </c>
      <c r="M63" s="49">
        <v>52.5</v>
      </c>
      <c r="N63" s="37">
        <f t="shared" si="17"/>
        <v>-9.5</v>
      </c>
      <c r="O63" s="49"/>
      <c r="P63" s="37"/>
      <c r="Q63" s="49"/>
      <c r="R63" s="38"/>
      <c r="S63" s="49"/>
      <c r="T63" s="38"/>
      <c r="U63" s="49">
        <v>76</v>
      </c>
      <c r="V63" s="37">
        <f t="shared" si="7"/>
        <v>2.239999999999995</v>
      </c>
      <c r="W63" s="49">
        <v>92</v>
      </c>
      <c r="X63" s="37">
        <f>SUM(W63-76.06)</f>
        <v>15.939999999999998</v>
      </c>
      <c r="Y63" s="49"/>
      <c r="Z63" s="38"/>
      <c r="AA63" s="9">
        <v>76.98</v>
      </c>
      <c r="AB63" s="75">
        <f t="shared" si="8"/>
        <v>4.730000000000004</v>
      </c>
    </row>
    <row r="64" spans="1:28" ht="15">
      <c r="A64" s="118">
        <v>62</v>
      </c>
      <c r="B64" s="39" t="s">
        <v>48</v>
      </c>
      <c r="C64" s="27">
        <v>73.63</v>
      </c>
      <c r="D64" s="31">
        <f t="shared" si="15"/>
        <v>-6.040000000000006</v>
      </c>
      <c r="E64" s="21">
        <v>58.5</v>
      </c>
      <c r="F64" s="35">
        <f t="shared" si="16"/>
        <v>-6.650000000000006</v>
      </c>
      <c r="G64" s="21">
        <v>64.1</v>
      </c>
      <c r="H64" s="35">
        <f t="shared" si="9"/>
        <v>-1.8500000000000085</v>
      </c>
      <c r="I64" s="33">
        <v>58.28</v>
      </c>
      <c r="J64" s="37">
        <f t="shared" si="5"/>
        <v>-5.829999999999998</v>
      </c>
      <c r="K64" s="49">
        <v>52</v>
      </c>
      <c r="L64" s="37">
        <f t="shared" si="19"/>
        <v>-17.900000000000006</v>
      </c>
      <c r="M64" s="49">
        <v>60.68</v>
      </c>
      <c r="N64" s="37">
        <f t="shared" si="17"/>
        <v>-1.3200000000000003</v>
      </c>
      <c r="O64" s="49">
        <v>52.2</v>
      </c>
      <c r="P64" s="37">
        <f t="shared" si="6"/>
        <v>-14.709999999999994</v>
      </c>
      <c r="Q64" s="49">
        <v>57.75</v>
      </c>
      <c r="R64" s="38">
        <f t="shared" si="4"/>
        <v>-4.909999999999997</v>
      </c>
      <c r="S64" s="49">
        <v>61.33</v>
      </c>
      <c r="T64" s="38">
        <f>SUM(S64-74.59)</f>
        <v>-13.260000000000005</v>
      </c>
      <c r="U64" s="49">
        <v>83</v>
      </c>
      <c r="V64" s="37">
        <f t="shared" si="7"/>
        <v>9.239999999999995</v>
      </c>
      <c r="W64" s="49">
        <v>87</v>
      </c>
      <c r="X64" s="37">
        <f>SUM(W64-76.06)</f>
        <v>10.939999999999998</v>
      </c>
      <c r="Y64" s="49"/>
      <c r="Z64" s="38"/>
      <c r="AA64" s="9">
        <v>64.4</v>
      </c>
      <c r="AB64" s="75">
        <f t="shared" si="8"/>
        <v>-7.849999999999994</v>
      </c>
    </row>
    <row r="65" spans="1:28" ht="15">
      <c r="A65" s="118">
        <v>63</v>
      </c>
      <c r="B65" s="39" t="s">
        <v>49</v>
      </c>
      <c r="C65" s="27">
        <v>81.33</v>
      </c>
      <c r="D65" s="31">
        <f t="shared" si="15"/>
        <v>1.6599999999999966</v>
      </c>
      <c r="E65" s="21">
        <v>80</v>
      </c>
      <c r="F65" s="35">
        <f t="shared" si="16"/>
        <v>14.849999999999994</v>
      </c>
      <c r="G65" s="21">
        <v>63.66</v>
      </c>
      <c r="H65" s="35">
        <f t="shared" si="9"/>
        <v>-2.2900000000000063</v>
      </c>
      <c r="I65" s="33">
        <v>41</v>
      </c>
      <c r="J65" s="37">
        <f t="shared" si="5"/>
        <v>-23.11</v>
      </c>
      <c r="K65" s="49">
        <v>70</v>
      </c>
      <c r="L65" s="37">
        <f t="shared" si="19"/>
        <v>0.09999999999999432</v>
      </c>
      <c r="M65" s="49"/>
      <c r="N65" s="37"/>
      <c r="O65" s="49"/>
      <c r="P65" s="37"/>
      <c r="Q65" s="49"/>
      <c r="R65" s="38"/>
      <c r="S65" s="49"/>
      <c r="T65" s="38"/>
      <c r="U65" s="49"/>
      <c r="V65" s="37"/>
      <c r="W65" s="49"/>
      <c r="X65" s="37"/>
      <c r="Y65" s="49"/>
      <c r="Z65" s="38"/>
      <c r="AA65" s="9">
        <v>67.19</v>
      </c>
      <c r="AB65" s="75">
        <f t="shared" si="8"/>
        <v>-5.060000000000002</v>
      </c>
    </row>
    <row r="66" spans="1:28" ht="15">
      <c r="A66" s="118">
        <v>64</v>
      </c>
      <c r="B66" s="39" t="s">
        <v>50</v>
      </c>
      <c r="C66" s="27">
        <v>74.27</v>
      </c>
      <c r="D66" s="31">
        <f t="shared" si="15"/>
        <v>-5.400000000000006</v>
      </c>
      <c r="E66" s="21">
        <v>59.58</v>
      </c>
      <c r="F66" s="35">
        <f t="shared" si="16"/>
        <v>-5.570000000000007</v>
      </c>
      <c r="G66" s="21">
        <v>66.27</v>
      </c>
      <c r="H66" s="35">
        <f t="shared" si="9"/>
        <v>0.3199999999999932</v>
      </c>
      <c r="I66" s="33">
        <v>72</v>
      </c>
      <c r="J66" s="37">
        <f t="shared" si="5"/>
        <v>7.890000000000001</v>
      </c>
      <c r="K66" s="49">
        <v>63.5</v>
      </c>
      <c r="L66" s="37">
        <f t="shared" si="19"/>
        <v>-6.400000000000006</v>
      </c>
      <c r="M66" s="49">
        <v>59.4</v>
      </c>
      <c r="N66" s="37">
        <f aca="true" t="shared" si="20" ref="N66:N71">SUM(M66-62)</f>
        <v>-2.6000000000000014</v>
      </c>
      <c r="O66" s="49"/>
      <c r="P66" s="37"/>
      <c r="Q66" s="49">
        <v>61</v>
      </c>
      <c r="R66" s="38">
        <f t="shared" si="4"/>
        <v>-1.6599999999999966</v>
      </c>
      <c r="S66" s="49"/>
      <c r="T66" s="38"/>
      <c r="U66" s="49"/>
      <c r="V66" s="37"/>
      <c r="W66" s="49"/>
      <c r="X66" s="37"/>
      <c r="Y66" s="49"/>
      <c r="Z66" s="38"/>
      <c r="AA66" s="9">
        <v>65.14</v>
      </c>
      <c r="AB66" s="75">
        <f t="shared" si="8"/>
        <v>-7.109999999999999</v>
      </c>
    </row>
    <row r="67" spans="1:28" ht="15">
      <c r="A67" s="118">
        <v>65</v>
      </c>
      <c r="B67" s="39" t="s">
        <v>51</v>
      </c>
      <c r="C67" s="27">
        <v>85.21</v>
      </c>
      <c r="D67" s="31">
        <f t="shared" si="15"/>
        <v>5.539999999999992</v>
      </c>
      <c r="E67" s="21">
        <v>77.16</v>
      </c>
      <c r="F67" s="35">
        <f t="shared" si="16"/>
        <v>12.009999999999991</v>
      </c>
      <c r="G67" s="21">
        <v>67</v>
      </c>
      <c r="H67" s="35">
        <f t="shared" si="9"/>
        <v>1.0499999999999972</v>
      </c>
      <c r="I67" s="33">
        <v>56.33</v>
      </c>
      <c r="J67" s="37">
        <f t="shared" si="5"/>
        <v>-7.780000000000001</v>
      </c>
      <c r="K67" s="49">
        <v>72.5</v>
      </c>
      <c r="L67" s="37">
        <f t="shared" si="19"/>
        <v>2.5999999999999943</v>
      </c>
      <c r="M67" s="49">
        <v>73.25</v>
      </c>
      <c r="N67" s="37">
        <f t="shared" si="20"/>
        <v>11.25</v>
      </c>
      <c r="O67" s="49">
        <v>53.33</v>
      </c>
      <c r="P67" s="37">
        <f t="shared" si="6"/>
        <v>-13.579999999999998</v>
      </c>
      <c r="Q67" s="49">
        <v>51</v>
      </c>
      <c r="R67" s="38">
        <f t="shared" si="4"/>
        <v>-11.659999999999997</v>
      </c>
      <c r="S67" s="49">
        <v>89.25</v>
      </c>
      <c r="T67" s="38">
        <f>SUM(S67-74.59)</f>
        <v>14.659999999999997</v>
      </c>
      <c r="U67" s="49">
        <v>74</v>
      </c>
      <c r="V67" s="37">
        <f t="shared" si="7"/>
        <v>0.23999999999999488</v>
      </c>
      <c r="W67" s="49">
        <v>62</v>
      </c>
      <c r="X67" s="37">
        <f>SUM(W67-76.06)</f>
        <v>-14.060000000000002</v>
      </c>
      <c r="Y67" s="49"/>
      <c r="Z67" s="38"/>
      <c r="AA67" s="9">
        <v>69.18</v>
      </c>
      <c r="AB67" s="75">
        <f t="shared" si="8"/>
        <v>-3.069999999999993</v>
      </c>
    </row>
    <row r="68" spans="1:28" ht="15">
      <c r="A68" s="118">
        <v>66</v>
      </c>
      <c r="B68" s="39" t="s">
        <v>52</v>
      </c>
      <c r="C68" s="27">
        <v>77.9</v>
      </c>
      <c r="D68" s="31">
        <f t="shared" si="15"/>
        <v>-1.769999999999996</v>
      </c>
      <c r="E68" s="21">
        <v>69.09</v>
      </c>
      <c r="F68" s="35">
        <f t="shared" si="16"/>
        <v>3.9399999999999977</v>
      </c>
      <c r="G68" s="21">
        <v>69.13</v>
      </c>
      <c r="H68" s="35">
        <f t="shared" si="9"/>
        <v>3.1799999999999926</v>
      </c>
      <c r="I68" s="33">
        <v>76.6</v>
      </c>
      <c r="J68" s="37">
        <f t="shared" si="5"/>
        <v>12.489999999999995</v>
      </c>
      <c r="K68" s="49">
        <v>73.33</v>
      </c>
      <c r="L68" s="37">
        <f t="shared" si="19"/>
        <v>3.4299999999999926</v>
      </c>
      <c r="M68" s="49">
        <v>55</v>
      </c>
      <c r="N68" s="37">
        <f t="shared" si="20"/>
        <v>-7</v>
      </c>
      <c r="O68" s="49">
        <v>73.5</v>
      </c>
      <c r="P68" s="37">
        <f t="shared" si="6"/>
        <v>6.590000000000003</v>
      </c>
      <c r="Q68" s="49">
        <v>81.66</v>
      </c>
      <c r="R68" s="38">
        <f aca="true" t="shared" si="21" ref="R68:R82">SUM(Q68-62.66)</f>
        <v>19</v>
      </c>
      <c r="S68" s="49">
        <v>69.1</v>
      </c>
      <c r="T68" s="38">
        <f>SUM(S68-74.59)</f>
        <v>-5.490000000000009</v>
      </c>
      <c r="U68" s="49">
        <v>63.33</v>
      </c>
      <c r="V68" s="37">
        <f t="shared" si="7"/>
        <v>-10.430000000000007</v>
      </c>
      <c r="W68" s="49">
        <v>69</v>
      </c>
      <c r="X68" s="37">
        <f>SUM(W68-76.06)</f>
        <v>-7.060000000000002</v>
      </c>
      <c r="Y68" s="49"/>
      <c r="Z68" s="38"/>
      <c r="AA68" s="9">
        <v>70.69</v>
      </c>
      <c r="AB68" s="75">
        <f t="shared" si="8"/>
        <v>-1.5600000000000023</v>
      </c>
    </row>
    <row r="69" spans="1:28" ht="15">
      <c r="A69" s="118">
        <v>67</v>
      </c>
      <c r="B69" s="39" t="s">
        <v>53</v>
      </c>
      <c r="C69" s="27">
        <v>74</v>
      </c>
      <c r="D69" s="31">
        <f t="shared" si="15"/>
        <v>-5.670000000000002</v>
      </c>
      <c r="E69" s="21">
        <v>52.88</v>
      </c>
      <c r="F69" s="35">
        <f t="shared" si="16"/>
        <v>-12.270000000000003</v>
      </c>
      <c r="G69" s="21">
        <v>59.1</v>
      </c>
      <c r="H69" s="35">
        <f t="shared" si="9"/>
        <v>-6.850000000000001</v>
      </c>
      <c r="I69" s="33">
        <v>67.5</v>
      </c>
      <c r="J69" s="37">
        <f aca="true" t="shared" si="22" ref="J69:J82">SUM(I69-64.11)</f>
        <v>3.3900000000000006</v>
      </c>
      <c r="K69" s="49">
        <v>36</v>
      </c>
      <c r="L69" s="37">
        <f t="shared" si="19"/>
        <v>-33.900000000000006</v>
      </c>
      <c r="M69" s="49">
        <v>49</v>
      </c>
      <c r="N69" s="37">
        <f t="shared" si="20"/>
        <v>-13</v>
      </c>
      <c r="O69" s="49">
        <v>59.5</v>
      </c>
      <c r="P69" s="37">
        <f aca="true" t="shared" si="23" ref="P69:P82">+SUM(O69-66.91)</f>
        <v>-7.409999999999997</v>
      </c>
      <c r="Q69" s="49">
        <v>58.8</v>
      </c>
      <c r="R69" s="38">
        <f t="shared" si="21"/>
        <v>-3.8599999999999994</v>
      </c>
      <c r="S69" s="49">
        <v>66</v>
      </c>
      <c r="T69" s="38">
        <f>SUM(S69-74.59)</f>
        <v>-8.590000000000003</v>
      </c>
      <c r="U69" s="49"/>
      <c r="V69" s="37"/>
      <c r="W69" s="49"/>
      <c r="X69" s="37"/>
      <c r="Y69" s="49"/>
      <c r="Z69" s="38"/>
      <c r="AA69" s="9">
        <v>58.08</v>
      </c>
      <c r="AB69" s="75">
        <f aca="true" t="shared" si="24" ref="AB69:AB82">SUM(AA69-72.25)</f>
        <v>-14.170000000000002</v>
      </c>
    </row>
    <row r="70" spans="1:28" ht="15">
      <c r="A70" s="118">
        <v>68</v>
      </c>
      <c r="B70" s="39" t="s">
        <v>152</v>
      </c>
      <c r="C70" s="27">
        <v>80.18</v>
      </c>
      <c r="D70" s="31">
        <f t="shared" si="15"/>
        <v>0.5100000000000051</v>
      </c>
      <c r="E70" s="21">
        <v>67.4</v>
      </c>
      <c r="F70" s="35">
        <f t="shared" si="16"/>
        <v>2.25</v>
      </c>
      <c r="G70" s="21">
        <v>65.71</v>
      </c>
      <c r="H70" s="35">
        <f aca="true" t="shared" si="25" ref="H70:H82">SUM(G70-65.95)</f>
        <v>-0.2400000000000091</v>
      </c>
      <c r="I70" s="33">
        <v>66.5</v>
      </c>
      <c r="J70" s="37">
        <f t="shared" si="22"/>
        <v>2.3900000000000006</v>
      </c>
      <c r="K70" s="49">
        <v>70</v>
      </c>
      <c r="L70" s="37">
        <f t="shared" si="19"/>
        <v>0.09999999999999432</v>
      </c>
      <c r="M70" s="49">
        <v>68.2</v>
      </c>
      <c r="N70" s="37">
        <f t="shared" si="20"/>
        <v>6.200000000000003</v>
      </c>
      <c r="O70" s="49">
        <v>62</v>
      </c>
      <c r="P70" s="37">
        <f t="shared" si="23"/>
        <v>-4.909999999999997</v>
      </c>
      <c r="Q70" s="49">
        <v>62.2</v>
      </c>
      <c r="R70" s="38">
        <f t="shared" si="21"/>
        <v>-0.45999999999999375</v>
      </c>
      <c r="S70" s="49">
        <v>77</v>
      </c>
      <c r="T70" s="38">
        <f>SUM(S70-74.59)</f>
        <v>2.4099999999999966</v>
      </c>
      <c r="U70" s="49">
        <v>63</v>
      </c>
      <c r="V70" s="37">
        <f aca="true" t="shared" si="26" ref="V70:V82">SUM(U70-73.76)</f>
        <v>-10.760000000000005</v>
      </c>
      <c r="W70" s="49"/>
      <c r="X70" s="37"/>
      <c r="Y70" s="49"/>
      <c r="Z70" s="38"/>
      <c r="AA70" s="9">
        <v>68.2</v>
      </c>
      <c r="AB70" s="75">
        <f t="shared" si="24"/>
        <v>-4.049999999999997</v>
      </c>
    </row>
    <row r="71" spans="1:28" ht="15">
      <c r="A71" s="118">
        <v>69</v>
      </c>
      <c r="B71" s="39" t="s">
        <v>15</v>
      </c>
      <c r="C71" s="27">
        <v>81.7</v>
      </c>
      <c r="D71" s="31">
        <f t="shared" si="15"/>
        <v>2.030000000000001</v>
      </c>
      <c r="E71" s="21">
        <v>58.75</v>
      </c>
      <c r="F71" s="35">
        <f t="shared" si="16"/>
        <v>-6.400000000000006</v>
      </c>
      <c r="G71" s="57">
        <v>61.66</v>
      </c>
      <c r="H71" s="35">
        <f t="shared" si="25"/>
        <v>-4.290000000000006</v>
      </c>
      <c r="I71" s="33">
        <v>68</v>
      </c>
      <c r="J71" s="37">
        <f t="shared" si="22"/>
        <v>3.8900000000000006</v>
      </c>
      <c r="K71" s="49">
        <v>80</v>
      </c>
      <c r="L71" s="37">
        <f t="shared" si="19"/>
        <v>10.099999999999994</v>
      </c>
      <c r="M71" s="49">
        <v>46.33</v>
      </c>
      <c r="N71" s="37">
        <f t="shared" si="20"/>
        <v>-15.670000000000002</v>
      </c>
      <c r="O71" s="49">
        <v>63.5</v>
      </c>
      <c r="P71" s="37">
        <f t="shared" si="23"/>
        <v>-3.4099999999999966</v>
      </c>
      <c r="Q71" s="49">
        <v>64.33</v>
      </c>
      <c r="R71" s="38">
        <f t="shared" si="21"/>
        <v>1.6700000000000017</v>
      </c>
      <c r="S71" s="49">
        <v>77</v>
      </c>
      <c r="T71" s="38">
        <f>SUM(S71-74.59)</f>
        <v>2.4099999999999966</v>
      </c>
      <c r="U71" s="49"/>
      <c r="V71" s="37"/>
      <c r="W71" s="49"/>
      <c r="X71" s="37"/>
      <c r="Y71" s="49"/>
      <c r="Z71" s="38"/>
      <c r="AA71" s="9">
        <v>66.8</v>
      </c>
      <c r="AB71" s="75">
        <f t="shared" si="24"/>
        <v>-5.450000000000003</v>
      </c>
    </row>
    <row r="72" spans="1:28" ht="15">
      <c r="A72" s="118">
        <v>70</v>
      </c>
      <c r="B72" s="39" t="s">
        <v>110</v>
      </c>
      <c r="C72" s="27"/>
      <c r="D72" s="31"/>
      <c r="E72" s="21"/>
      <c r="F72" s="35"/>
      <c r="G72" s="57"/>
      <c r="H72" s="35"/>
      <c r="I72" s="49"/>
      <c r="J72" s="37"/>
      <c r="K72" s="49"/>
      <c r="L72" s="37"/>
      <c r="M72" s="49"/>
      <c r="N72" s="37"/>
      <c r="O72" s="49"/>
      <c r="P72" s="37"/>
      <c r="Q72" s="49"/>
      <c r="R72" s="38"/>
      <c r="S72" s="49"/>
      <c r="T72" s="38"/>
      <c r="U72" s="49"/>
      <c r="V72" s="37"/>
      <c r="W72" s="49"/>
      <c r="X72" s="37"/>
      <c r="Y72" s="49"/>
      <c r="Z72" s="38"/>
      <c r="AA72" s="9"/>
      <c r="AB72" s="75"/>
    </row>
    <row r="73" spans="1:28" ht="15">
      <c r="A73" s="118">
        <v>71</v>
      </c>
      <c r="B73" s="39" t="s">
        <v>54</v>
      </c>
      <c r="C73" s="27">
        <v>74.09</v>
      </c>
      <c r="D73" s="31">
        <f aca="true" t="shared" si="27" ref="D73:D82">SUM(C73-79.67)</f>
        <v>-5.579999999999998</v>
      </c>
      <c r="E73" s="21">
        <v>49.88</v>
      </c>
      <c r="F73" s="35">
        <f aca="true" t="shared" si="28" ref="F73:F82">SUM(E73-65.15)</f>
        <v>-15.270000000000003</v>
      </c>
      <c r="G73" s="21">
        <v>56.71</v>
      </c>
      <c r="H73" s="35">
        <f t="shared" si="25"/>
        <v>-9.240000000000002</v>
      </c>
      <c r="I73" s="9">
        <v>68</v>
      </c>
      <c r="J73" s="37">
        <f t="shared" si="22"/>
        <v>3.8900000000000006</v>
      </c>
      <c r="K73" s="49"/>
      <c r="L73" s="37"/>
      <c r="M73" s="49">
        <v>45.75</v>
      </c>
      <c r="N73" s="37">
        <f>SUM(M73-62)</f>
        <v>-16.25</v>
      </c>
      <c r="O73" s="49">
        <v>55</v>
      </c>
      <c r="P73" s="37">
        <f t="shared" si="23"/>
        <v>-11.909999999999997</v>
      </c>
      <c r="Q73" s="49">
        <v>55</v>
      </c>
      <c r="R73" s="38">
        <f t="shared" si="21"/>
        <v>-7.659999999999997</v>
      </c>
      <c r="S73" s="49"/>
      <c r="T73" s="38"/>
      <c r="U73" s="49"/>
      <c r="V73" s="37"/>
      <c r="W73" s="49"/>
      <c r="X73" s="37"/>
      <c r="Y73" s="49"/>
      <c r="Z73" s="38"/>
      <c r="AA73" s="9">
        <v>57.77</v>
      </c>
      <c r="AB73" s="75">
        <f t="shared" si="24"/>
        <v>-14.479999999999997</v>
      </c>
    </row>
    <row r="74" spans="1:28" ht="15">
      <c r="A74" s="118">
        <v>72</v>
      </c>
      <c r="B74" s="39" t="s">
        <v>55</v>
      </c>
      <c r="C74" s="27">
        <v>69.4</v>
      </c>
      <c r="D74" s="31">
        <f t="shared" si="27"/>
        <v>-10.269999999999996</v>
      </c>
      <c r="E74" s="21">
        <v>68</v>
      </c>
      <c r="F74" s="35">
        <f t="shared" si="28"/>
        <v>2.8499999999999943</v>
      </c>
      <c r="G74" s="21">
        <v>54.75</v>
      </c>
      <c r="H74" s="35">
        <f t="shared" si="25"/>
        <v>-11.200000000000003</v>
      </c>
      <c r="I74" s="49">
        <v>53</v>
      </c>
      <c r="J74" s="37">
        <f t="shared" si="22"/>
        <v>-11.11</v>
      </c>
      <c r="K74" s="49"/>
      <c r="L74" s="37"/>
      <c r="M74" s="49">
        <v>58</v>
      </c>
      <c r="N74" s="37">
        <f>SUM(M74-62)</f>
        <v>-4</v>
      </c>
      <c r="O74" s="49">
        <v>41</v>
      </c>
      <c r="P74" s="37">
        <f t="shared" si="23"/>
        <v>-25.909999999999997</v>
      </c>
      <c r="Q74" s="49">
        <v>61</v>
      </c>
      <c r="R74" s="38">
        <f t="shared" si="21"/>
        <v>-1.6599999999999966</v>
      </c>
      <c r="S74" s="49"/>
      <c r="T74" s="38"/>
      <c r="U74" s="49"/>
      <c r="V74" s="37"/>
      <c r="W74" s="49"/>
      <c r="X74" s="37"/>
      <c r="Y74" s="49"/>
      <c r="Z74" s="38"/>
      <c r="AA74" s="9">
        <v>57.87</v>
      </c>
      <c r="AB74" s="75">
        <f t="shared" si="24"/>
        <v>-14.380000000000003</v>
      </c>
    </row>
    <row r="75" spans="1:28" ht="15">
      <c r="A75" s="118">
        <v>73</v>
      </c>
      <c r="B75" s="39" t="s">
        <v>111</v>
      </c>
      <c r="C75" s="27">
        <v>81.81</v>
      </c>
      <c r="D75" s="31">
        <f t="shared" si="27"/>
        <v>2.1400000000000006</v>
      </c>
      <c r="E75" s="21">
        <v>66.41</v>
      </c>
      <c r="F75" s="35">
        <f t="shared" si="28"/>
        <v>1.259999999999991</v>
      </c>
      <c r="G75" s="21">
        <v>70.29</v>
      </c>
      <c r="H75" s="35">
        <f t="shared" si="25"/>
        <v>4.340000000000003</v>
      </c>
      <c r="I75" s="33">
        <v>73.66</v>
      </c>
      <c r="J75" s="37">
        <f t="shared" si="22"/>
        <v>9.549999999999997</v>
      </c>
      <c r="K75" s="49">
        <v>69.83</v>
      </c>
      <c r="L75" s="37">
        <f>SUM(K75-69.9)</f>
        <v>-0.07000000000000739</v>
      </c>
      <c r="M75" s="49">
        <v>63.25</v>
      </c>
      <c r="N75" s="37">
        <f>SUM(M75-62)</f>
        <v>1.25</v>
      </c>
      <c r="O75" s="49">
        <v>76</v>
      </c>
      <c r="P75" s="37">
        <f t="shared" si="23"/>
        <v>9.090000000000003</v>
      </c>
      <c r="Q75" s="49">
        <v>71.6</v>
      </c>
      <c r="R75" s="38">
        <f t="shared" si="21"/>
        <v>8.939999999999998</v>
      </c>
      <c r="S75" s="49"/>
      <c r="T75" s="38"/>
      <c r="U75" s="49">
        <v>58.11</v>
      </c>
      <c r="V75" s="37">
        <f t="shared" si="26"/>
        <v>-15.650000000000006</v>
      </c>
      <c r="W75" s="49">
        <v>87</v>
      </c>
      <c r="X75" s="37">
        <f>SUM(W75-76.06)</f>
        <v>10.939999999999998</v>
      </c>
      <c r="Y75" s="49"/>
      <c r="Z75" s="38"/>
      <c r="AA75" s="9">
        <v>71.79</v>
      </c>
      <c r="AB75" s="75">
        <f t="shared" si="24"/>
        <v>-0.45999999999999375</v>
      </c>
    </row>
    <row r="76" spans="1:28" ht="15">
      <c r="A76" s="118">
        <v>74</v>
      </c>
      <c r="B76" s="39" t="s">
        <v>136</v>
      </c>
      <c r="C76" s="27">
        <v>75.03</v>
      </c>
      <c r="D76" s="31">
        <f t="shared" si="27"/>
        <v>-4.640000000000001</v>
      </c>
      <c r="E76" s="21">
        <v>59.75</v>
      </c>
      <c r="F76" s="35">
        <f t="shared" si="28"/>
        <v>-5.400000000000006</v>
      </c>
      <c r="G76" s="21">
        <v>57.42</v>
      </c>
      <c r="H76" s="35">
        <f t="shared" si="25"/>
        <v>-8.530000000000001</v>
      </c>
      <c r="I76" s="33">
        <v>59.35</v>
      </c>
      <c r="J76" s="37">
        <f t="shared" si="22"/>
        <v>-4.759999999999998</v>
      </c>
      <c r="K76" s="49">
        <v>63.6</v>
      </c>
      <c r="L76" s="37">
        <f>SUM(K76-69.9)</f>
        <v>-6.300000000000004</v>
      </c>
      <c r="M76" s="49">
        <v>56.78</v>
      </c>
      <c r="N76" s="37">
        <f>SUM(M76-62)</f>
        <v>-5.219999999999999</v>
      </c>
      <c r="O76" s="49">
        <v>66.5</v>
      </c>
      <c r="P76" s="37">
        <f t="shared" si="23"/>
        <v>-0.4099999999999966</v>
      </c>
      <c r="Q76" s="49">
        <v>56</v>
      </c>
      <c r="R76" s="38">
        <f t="shared" si="21"/>
        <v>-6.659999999999997</v>
      </c>
      <c r="S76" s="49">
        <v>67</v>
      </c>
      <c r="T76" s="38">
        <f>SUM(S76-74.59)</f>
        <v>-7.590000000000003</v>
      </c>
      <c r="U76" s="49">
        <v>75.4</v>
      </c>
      <c r="V76" s="37">
        <f t="shared" si="26"/>
        <v>1.6400000000000006</v>
      </c>
      <c r="W76" s="49"/>
      <c r="X76" s="37"/>
      <c r="Y76" s="49"/>
      <c r="Z76" s="38"/>
      <c r="AA76" s="9">
        <v>63.68</v>
      </c>
      <c r="AB76" s="75">
        <f t="shared" si="24"/>
        <v>-8.57</v>
      </c>
    </row>
    <row r="77" spans="1:28" ht="15">
      <c r="A77" s="118">
        <v>75</v>
      </c>
      <c r="B77" s="39" t="s">
        <v>56</v>
      </c>
      <c r="C77" s="27">
        <v>59</v>
      </c>
      <c r="D77" s="31">
        <f t="shared" si="27"/>
        <v>-20.67</v>
      </c>
      <c r="E77" s="21">
        <v>56</v>
      </c>
      <c r="F77" s="35">
        <f t="shared" si="28"/>
        <v>-9.150000000000006</v>
      </c>
      <c r="G77" s="21">
        <v>60</v>
      </c>
      <c r="H77" s="35">
        <f t="shared" si="25"/>
        <v>-5.950000000000003</v>
      </c>
      <c r="I77" s="33"/>
      <c r="J77" s="37"/>
      <c r="K77" s="49"/>
      <c r="L77" s="37"/>
      <c r="M77" s="49"/>
      <c r="N77" s="37"/>
      <c r="O77" s="49"/>
      <c r="P77" s="37"/>
      <c r="Q77" s="49"/>
      <c r="R77" s="38"/>
      <c r="S77" s="49"/>
      <c r="T77" s="38"/>
      <c r="U77" s="49"/>
      <c r="V77" s="37"/>
      <c r="W77" s="49"/>
      <c r="X77" s="37"/>
      <c r="Y77" s="49"/>
      <c r="Z77" s="38"/>
      <c r="AA77" s="9">
        <v>58.33</v>
      </c>
      <c r="AB77" s="75">
        <f t="shared" si="24"/>
        <v>-13.920000000000002</v>
      </c>
    </row>
    <row r="78" spans="1:28" ht="15">
      <c r="A78" s="118">
        <v>76</v>
      </c>
      <c r="B78" s="39" t="s">
        <v>129</v>
      </c>
      <c r="C78" s="27">
        <v>70.4</v>
      </c>
      <c r="D78" s="31">
        <f t="shared" si="27"/>
        <v>-9.269999999999996</v>
      </c>
      <c r="E78" s="21">
        <v>51.8</v>
      </c>
      <c r="F78" s="35">
        <f t="shared" si="28"/>
        <v>-13.350000000000009</v>
      </c>
      <c r="G78" s="21">
        <v>42.6</v>
      </c>
      <c r="H78" s="35">
        <f t="shared" si="25"/>
        <v>-23.35</v>
      </c>
      <c r="I78" s="33"/>
      <c r="J78" s="37"/>
      <c r="K78" s="49"/>
      <c r="L78" s="37"/>
      <c r="M78" s="49"/>
      <c r="N78" s="37"/>
      <c r="O78" s="49"/>
      <c r="P78" s="37"/>
      <c r="Q78" s="49"/>
      <c r="R78" s="38"/>
      <c r="S78" s="49"/>
      <c r="T78" s="38"/>
      <c r="U78" s="49"/>
      <c r="V78" s="37"/>
      <c r="W78" s="49">
        <v>54</v>
      </c>
      <c r="X78" s="37">
        <f>SUM(W78-76.06)</f>
        <v>-22.060000000000002</v>
      </c>
      <c r="Y78" s="49"/>
      <c r="Z78" s="38"/>
      <c r="AA78" s="9">
        <v>54.7</v>
      </c>
      <c r="AB78" s="75">
        <f t="shared" si="24"/>
        <v>-17.549999999999997</v>
      </c>
    </row>
    <row r="79" spans="1:28" ht="15">
      <c r="A79" s="118">
        <v>77</v>
      </c>
      <c r="B79" s="39" t="s">
        <v>77</v>
      </c>
      <c r="C79" s="27">
        <v>87.94</v>
      </c>
      <c r="D79" s="31">
        <f t="shared" si="27"/>
        <v>8.269999999999996</v>
      </c>
      <c r="E79" s="21">
        <v>71.77</v>
      </c>
      <c r="F79" s="35">
        <f t="shared" si="28"/>
        <v>6.61999999999999</v>
      </c>
      <c r="G79" s="21">
        <v>69.12</v>
      </c>
      <c r="H79" s="35">
        <f t="shared" si="25"/>
        <v>3.1700000000000017</v>
      </c>
      <c r="I79" s="33">
        <v>82.66</v>
      </c>
      <c r="J79" s="37">
        <f t="shared" si="22"/>
        <v>18.549999999999997</v>
      </c>
      <c r="K79" s="49">
        <v>61</v>
      </c>
      <c r="L79" s="37">
        <f>SUM(K79-69.9)</f>
        <v>-8.900000000000006</v>
      </c>
      <c r="M79" s="49">
        <v>74.75</v>
      </c>
      <c r="N79" s="37">
        <f>SUM(M79-62)</f>
        <v>12.75</v>
      </c>
      <c r="O79" s="49">
        <v>44</v>
      </c>
      <c r="P79" s="37">
        <f t="shared" si="23"/>
        <v>-22.909999999999997</v>
      </c>
      <c r="Q79" s="49">
        <v>73.5</v>
      </c>
      <c r="R79" s="38">
        <f t="shared" si="21"/>
        <v>10.840000000000003</v>
      </c>
      <c r="S79" s="49">
        <v>81</v>
      </c>
      <c r="T79" s="38">
        <f>SUM(S79-74.59)</f>
        <v>6.409999999999997</v>
      </c>
      <c r="U79" s="49">
        <v>68.8</v>
      </c>
      <c r="V79" s="37">
        <f t="shared" si="26"/>
        <v>-4.960000000000008</v>
      </c>
      <c r="W79" s="49"/>
      <c r="X79" s="37"/>
      <c r="Y79" s="49"/>
      <c r="Z79" s="38"/>
      <c r="AA79" s="9">
        <v>71.4</v>
      </c>
      <c r="AB79" s="75">
        <f t="shared" si="24"/>
        <v>-0.8499999999999943</v>
      </c>
    </row>
    <row r="80" spans="1:28" ht="15">
      <c r="A80" s="118">
        <v>78</v>
      </c>
      <c r="B80" s="39" t="s">
        <v>102</v>
      </c>
      <c r="C80" s="27">
        <v>76.72</v>
      </c>
      <c r="D80" s="31">
        <f t="shared" si="27"/>
        <v>-2.950000000000003</v>
      </c>
      <c r="E80" s="21">
        <v>62.5</v>
      </c>
      <c r="F80" s="35">
        <f t="shared" si="28"/>
        <v>-2.6500000000000057</v>
      </c>
      <c r="G80" s="21">
        <v>73.14</v>
      </c>
      <c r="H80" s="35">
        <f t="shared" si="25"/>
        <v>7.189999999999998</v>
      </c>
      <c r="I80" s="33">
        <v>70</v>
      </c>
      <c r="J80" s="37">
        <f t="shared" si="22"/>
        <v>5.890000000000001</v>
      </c>
      <c r="K80" s="49"/>
      <c r="L80" s="37"/>
      <c r="M80" s="49"/>
      <c r="N80" s="37"/>
      <c r="O80" s="49">
        <v>59</v>
      </c>
      <c r="P80" s="37">
        <f t="shared" si="23"/>
        <v>-7.909999999999997</v>
      </c>
      <c r="Q80" s="49">
        <v>53.25</v>
      </c>
      <c r="R80" s="38">
        <f t="shared" si="21"/>
        <v>-9.409999999999997</v>
      </c>
      <c r="S80" s="49">
        <v>48</v>
      </c>
      <c r="T80" s="38">
        <f>SUM(S80-74.59)</f>
        <v>-26.590000000000003</v>
      </c>
      <c r="U80" s="49">
        <v>73.33</v>
      </c>
      <c r="V80" s="37">
        <f t="shared" si="26"/>
        <v>-0.4300000000000068</v>
      </c>
      <c r="W80" s="49"/>
      <c r="X80" s="37"/>
      <c r="Y80" s="49"/>
      <c r="Z80" s="38"/>
      <c r="AA80" s="9">
        <v>64.49</v>
      </c>
      <c r="AB80" s="75">
        <f t="shared" si="24"/>
        <v>-7.760000000000005</v>
      </c>
    </row>
    <row r="81" spans="1:28" ht="30">
      <c r="A81" s="118">
        <v>79</v>
      </c>
      <c r="B81" s="39" t="s">
        <v>78</v>
      </c>
      <c r="C81" s="27">
        <v>76.25</v>
      </c>
      <c r="D81" s="31">
        <f t="shared" si="27"/>
        <v>-3.4200000000000017</v>
      </c>
      <c r="E81" s="21">
        <v>54.5</v>
      </c>
      <c r="F81" s="35">
        <f t="shared" si="28"/>
        <v>-10.650000000000006</v>
      </c>
      <c r="G81" s="21">
        <v>70</v>
      </c>
      <c r="H81" s="35">
        <f t="shared" si="25"/>
        <v>4.049999999999997</v>
      </c>
      <c r="I81" s="33">
        <v>62</v>
      </c>
      <c r="J81" s="37">
        <f t="shared" si="22"/>
        <v>-2.1099999999999994</v>
      </c>
      <c r="K81" s="49">
        <v>66</v>
      </c>
      <c r="L81" s="37">
        <f>SUM(K81-69.9)</f>
        <v>-3.9000000000000057</v>
      </c>
      <c r="M81" s="49"/>
      <c r="N81" s="37"/>
      <c r="O81" s="49"/>
      <c r="P81" s="37"/>
      <c r="Q81" s="49"/>
      <c r="R81" s="38"/>
      <c r="S81" s="49"/>
      <c r="T81" s="38"/>
      <c r="U81" s="49"/>
      <c r="V81" s="37"/>
      <c r="W81" s="49"/>
      <c r="X81" s="37"/>
      <c r="Y81" s="49"/>
      <c r="Z81" s="38"/>
      <c r="AA81" s="9">
        <v>65.75</v>
      </c>
      <c r="AB81" s="75">
        <f t="shared" si="24"/>
        <v>-6.5</v>
      </c>
    </row>
    <row r="82" spans="1:28" ht="30">
      <c r="A82" s="122">
        <v>80</v>
      </c>
      <c r="B82" s="1" t="s">
        <v>103</v>
      </c>
      <c r="C82" s="27">
        <v>85.76</v>
      </c>
      <c r="D82" s="31">
        <f t="shared" si="27"/>
        <v>6.090000000000003</v>
      </c>
      <c r="E82" s="21">
        <v>74.57</v>
      </c>
      <c r="F82" s="20">
        <f t="shared" si="28"/>
        <v>9.419999999999987</v>
      </c>
      <c r="G82" s="21">
        <v>65</v>
      </c>
      <c r="H82" s="20">
        <f t="shared" si="25"/>
        <v>-0.9500000000000028</v>
      </c>
      <c r="I82" s="49">
        <v>50</v>
      </c>
      <c r="J82" s="38">
        <f t="shared" si="22"/>
        <v>-14.11</v>
      </c>
      <c r="K82" s="49">
        <v>81</v>
      </c>
      <c r="L82" s="38">
        <f>SUM(K82-69.9)</f>
        <v>11.099999999999994</v>
      </c>
      <c r="M82" s="49">
        <v>57</v>
      </c>
      <c r="N82" s="38">
        <f>SUM(M82-62)</f>
        <v>-5</v>
      </c>
      <c r="O82" s="49">
        <v>50</v>
      </c>
      <c r="P82" s="38">
        <f t="shared" si="23"/>
        <v>-16.909999999999997</v>
      </c>
      <c r="Q82" s="49">
        <v>54</v>
      </c>
      <c r="R82" s="38">
        <f t="shared" si="21"/>
        <v>-8.659999999999997</v>
      </c>
      <c r="S82" s="49">
        <v>100</v>
      </c>
      <c r="T82" s="38">
        <f>SUM(S82-74.59)</f>
        <v>25.409999999999997</v>
      </c>
      <c r="U82" s="49">
        <v>86</v>
      </c>
      <c r="V82" s="38">
        <f t="shared" si="26"/>
        <v>12.239999999999995</v>
      </c>
      <c r="W82" s="49"/>
      <c r="X82" s="38"/>
      <c r="Y82" s="49"/>
      <c r="Z82" s="38"/>
      <c r="AA82" s="9">
        <v>70.33</v>
      </c>
      <c r="AB82" s="75">
        <f t="shared" si="24"/>
        <v>-1.9200000000000017</v>
      </c>
    </row>
  </sheetData>
  <sheetProtection/>
  <autoFilter ref="A2:AB82">
    <sortState ref="A3:AB82">
      <sortCondition sortBy="value" ref="A3:A82"/>
    </sortState>
  </autoFilter>
  <mergeCells count="1">
    <mergeCell ref="A1:K1"/>
  </mergeCells>
  <printOptions/>
  <pageMargins left="0.11811023622047245" right="0.11811023622047245" top="0.1968503937007874" bottom="0.15748031496062992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Булгакова Татьяна Евгеньевна</cp:lastModifiedBy>
  <cp:lastPrinted>2020-08-17T05:49:32Z</cp:lastPrinted>
  <dcterms:created xsi:type="dcterms:W3CDTF">2014-06-23T06:26:23Z</dcterms:created>
  <dcterms:modified xsi:type="dcterms:W3CDTF">2020-09-10T04:49:11Z</dcterms:modified>
  <cp:category/>
  <cp:version/>
  <cp:contentType/>
  <cp:contentStatus/>
</cp:coreProperties>
</file>